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kolenprat\Desktop\"/>
    </mc:Choice>
  </mc:AlternateContent>
  <bookViews>
    <workbookView xWindow="0" yWindow="0" windowWidth="20748" windowHeight="8040"/>
  </bookViews>
  <sheets>
    <sheet name="Evaluierungsblatt" sheetId="16" r:id="rId1"/>
    <sheet name="Messwerte" sheetId="2" r:id="rId2"/>
  </sheets>
  <definedNames>
    <definedName name="männlich">Evaluierungsblatt!$B$7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6" l="1"/>
  <c r="J17" i="16"/>
  <c r="J18" i="16"/>
  <c r="J19" i="16"/>
  <c r="J20" i="16"/>
  <c r="J21" i="16"/>
  <c r="J22" i="16"/>
  <c r="H5" i="16"/>
  <c r="A11" i="16" l="1"/>
  <c r="D10" i="16"/>
  <c r="E35" i="16"/>
  <c r="I35" i="16" s="1"/>
  <c r="E36" i="16"/>
  <c r="I36" i="16" s="1"/>
  <c r="E37" i="16"/>
  <c r="I37" i="16" s="1"/>
  <c r="E34" i="16"/>
  <c r="I34" i="16" s="1"/>
  <c r="E28" i="16"/>
  <c r="H28" i="16" s="1"/>
  <c r="E29" i="16"/>
  <c r="H29" i="16" s="1"/>
  <c r="E30" i="16"/>
  <c r="H30" i="16" s="1"/>
  <c r="E27" i="16"/>
  <c r="H27" i="16" s="1"/>
  <c r="E31" i="16" l="1"/>
  <c r="H31" i="16" s="1"/>
  <c r="E38" i="16"/>
  <c r="I38" i="16" s="1"/>
  <c r="H16" i="16"/>
  <c r="H17" i="16"/>
  <c r="H18" i="16"/>
  <c r="H19" i="16"/>
  <c r="H20" i="16"/>
  <c r="H21" i="16"/>
  <c r="H22" i="16"/>
  <c r="I16" i="16"/>
  <c r="I17" i="16"/>
  <c r="I18" i="16"/>
  <c r="I19" i="16"/>
  <c r="I20" i="16"/>
  <c r="I21" i="16"/>
  <c r="I22" i="16"/>
  <c r="E16" i="16" l="1"/>
  <c r="E17" i="16"/>
  <c r="E18" i="16"/>
  <c r="E19" i="16"/>
  <c r="E20" i="16"/>
  <c r="E21" i="16"/>
  <c r="E22" i="16"/>
  <c r="F19" i="16" l="1"/>
  <c r="F20" i="16"/>
  <c r="F21" i="16"/>
  <c r="F22" i="16"/>
  <c r="F13" i="16"/>
  <c r="J13" i="16" s="1"/>
  <c r="F14" i="16"/>
  <c r="F15" i="16"/>
  <c r="J15" i="16" s="1"/>
  <c r="F16" i="16"/>
  <c r="F17" i="16"/>
  <c r="F18" i="16"/>
  <c r="E32" i="16"/>
  <c r="H32" i="16" s="1"/>
  <c r="G22" i="16"/>
  <c r="G16" i="16"/>
  <c r="G15" i="16"/>
  <c r="G13" i="16"/>
  <c r="G18" i="16"/>
  <c r="G21" i="16"/>
  <c r="G17" i="16"/>
  <c r="G19" i="16"/>
  <c r="G20" i="16"/>
  <c r="G14" i="16"/>
  <c r="J14" i="16" l="1"/>
  <c r="D14" i="16"/>
  <c r="E14" i="16" s="1"/>
  <c r="D15" i="16"/>
  <c r="E15" i="16" s="1"/>
  <c r="D20" i="16"/>
  <c r="D17" i="16"/>
  <c r="D19" i="16"/>
  <c r="D21" i="16"/>
  <c r="D16" i="16"/>
  <c r="D18" i="16"/>
  <c r="D22" i="16"/>
  <c r="D13" i="16" l="1"/>
  <c r="E13" i="16" s="1"/>
  <c r="I13" i="16" s="1"/>
  <c r="H14" i="16"/>
  <c r="I14" i="16"/>
  <c r="I15" i="16"/>
  <c r="H15" i="16"/>
  <c r="H13" i="16" l="1"/>
  <c r="E23" i="16" s="1"/>
  <c r="E10" i="16"/>
  <c r="H4" i="16" s="1"/>
  <c r="E24" i="16"/>
  <c r="I12" i="16"/>
  <c r="H12" i="16" l="1"/>
  <c r="H7" i="16" s="1"/>
  <c r="H6" i="16"/>
  <c r="H8" i="16" l="1"/>
  <c r="A9" i="16" s="1"/>
  <c r="A10" i="16"/>
</calcChain>
</file>

<file path=xl/comments1.xml><?xml version="1.0" encoding="utf-8"?>
<comments xmlns="http://schemas.openxmlformats.org/spreadsheetml/2006/main">
  <authors>
    <author>KOLENPRAT Bernd</author>
  </authors>
  <commentList>
    <comment ref="A9" authorId="0" shapeId="0">
      <text>
        <r>
          <rPr>
            <b/>
            <sz val="9"/>
            <color indexed="81"/>
            <rFont val="Segoe UI"/>
            <family val="2"/>
          </rPr>
          <t>Eignungs- und Folgeuntersuchungen</t>
        </r>
        <r>
          <rPr>
            <sz val="9"/>
            <color indexed="81"/>
            <rFont val="Segoe UI"/>
            <family val="2"/>
          </rPr>
          <t xml:space="preserve"> gemäß § 49 Abs. 1 ASchG </t>
        </r>
        <r>
          <rPr>
            <b/>
            <sz val="9"/>
            <color indexed="81"/>
            <rFont val="Segoe UI"/>
            <family val="2"/>
          </rPr>
          <t>können entfallen</t>
        </r>
        <r>
          <rPr>
            <sz val="9"/>
            <color indexed="81"/>
            <rFont val="Segoe UI"/>
            <family val="2"/>
          </rPr>
          <t>, wenn mindestens einer der folgenden vier Fälle erfüllt wird:
1) Wenn die Expositionsdauer gegenüber quarzführenden Stäuben ungeachtet des durchschnittlichen täglichen Expositionsausmaßes max. 5 Stunden/Arbeitswoche (≤ 60 Minuten/Arbeitstag) beträgt (§ 2 Abs. 3 Z 1 VGÜ).
2) Wenn durch eine repräsentative Messung nachgewiesen werden kann, dass das durchschnittliche tägliche Expositionsausmaß maximal die Hälfte des MAK-Tagesmittelwerts (≤ 0,025 mg/m³) beträgt (§ 2 Abs. 3 Z 2 VGÜ).
3) Wenn durch eine Bewertung nach dem Stand der Technik unter Berücksichtigung von Vergleichsdaten repräsentativ für den jeweiligen Arbeitsplatz nachgewiesen wird, dass das durchschnittliche tägliche Expositionsausmaß maximal die Hälfte des MAK-Tagesmittelwerts (≤ 0,025 mg/m³) beträgt (§ 2 Abs. 5 VGÜ).
4) Wenn die Einhaltung des MAK-Wertes (≤ 0,05 mg/m³) durch eine repräsentative Messung oder durch Vergleichsdaten nachgewiesen wird und die Exposition der Arbeitskräfte durch die zu setzenden Schutzmaßnahmen möglichst niedrig gehalten wird (Vorgabe nach § 2 Abs. 3a VGÜ 2017).</t>
        </r>
      </text>
    </comment>
    <comment ref="A10" authorId="0" shapeId="0">
      <text>
        <r>
          <rPr>
            <sz val="9"/>
            <color indexed="81"/>
            <rFont val="Segoe UI"/>
            <family val="2"/>
          </rPr>
          <t xml:space="preserve">Der </t>
        </r>
        <r>
          <rPr>
            <b/>
            <sz val="9"/>
            <color indexed="81"/>
            <rFont val="Segoe UI"/>
            <family val="2"/>
          </rPr>
          <t>Grenzwert für Quarzfeinstaub</t>
        </r>
        <r>
          <rPr>
            <sz val="9"/>
            <color indexed="81"/>
            <rFont val="Segoe UI"/>
            <family val="2"/>
          </rPr>
          <t xml:space="preserve"> - der Tagesmittelwert (TMW) für die maximale Arbeitsplatzkonzentration (MAK) von alveolengängigen (A) quarzführenden mineralischen Stäuben - beträgt </t>
        </r>
        <r>
          <rPr>
            <b/>
            <sz val="9"/>
            <color indexed="81"/>
            <rFont val="Segoe UI"/>
            <family val="2"/>
          </rPr>
          <t>0,05 mg/m³</t>
        </r>
        <r>
          <rPr>
            <sz val="9"/>
            <color indexed="81"/>
            <rFont val="Segoe UI"/>
            <family val="2"/>
          </rPr>
          <t xml:space="preserve">. Alveolengängige quarzführende mineralische Stäube gelten als </t>
        </r>
        <r>
          <rPr>
            <b/>
            <sz val="9"/>
            <color indexed="81"/>
            <rFont val="Segoe UI"/>
            <family val="2"/>
          </rPr>
          <t>krebserzeugend</t>
        </r>
        <r>
          <rPr>
            <sz val="9"/>
            <color indexed="81"/>
            <rFont val="Segoe UI"/>
            <family val="2"/>
          </rPr>
          <t xml:space="preserve">. </t>
        </r>
      </text>
    </comment>
    <comment ref="A12" authorId="0" shapeId="0">
      <text>
        <r>
          <rPr>
            <sz val="9"/>
            <color indexed="81"/>
            <rFont val="Segoe UI"/>
            <charset val="1"/>
          </rPr>
          <t xml:space="preserve">Tätigkeiten laut </t>
        </r>
        <r>
          <rPr>
            <b/>
            <sz val="9"/>
            <color indexed="81"/>
            <rFont val="Segoe UI"/>
            <family val="2"/>
          </rPr>
          <t>Branchenlösung</t>
        </r>
        <r>
          <rPr>
            <sz val="9"/>
            <color indexed="81"/>
            <rFont val="Segoe UI"/>
            <family val="2"/>
          </rPr>
          <t xml:space="preserve"> der deutschen </t>
        </r>
        <r>
          <rPr>
            <b/>
            <sz val="9"/>
            <color indexed="81"/>
            <rFont val="Segoe UI"/>
            <family val="2"/>
          </rPr>
          <t>Berufsgenossenschaft der Bauwirtschaft (BG BAU)</t>
        </r>
        <r>
          <rPr>
            <sz val="9"/>
            <color indexed="81"/>
            <rFont val="Segoe UI"/>
            <charset val="1"/>
          </rPr>
          <t xml:space="preserve">  (</t>
        </r>
        <r>
          <rPr>
            <b/>
            <sz val="9"/>
            <color indexed="81"/>
            <rFont val="Segoe UI"/>
            <family val="2"/>
          </rPr>
          <t>siehe zweite Seite</t>
        </r>
        <r>
          <rPr>
            <sz val="9"/>
            <color indexed="81"/>
            <rFont val="Segoe UI"/>
            <charset val="1"/>
          </rPr>
          <t>) bei denen die Einhaltung der Grenzwerte - bei Anwendung von Schutzmaßnahmen zur Reduktion der Expositio</t>
        </r>
        <r>
          <rPr>
            <sz val="9"/>
            <color indexed="81"/>
            <rFont val="Segoe UI"/>
            <family val="2"/>
          </rPr>
          <t xml:space="preserve">n gegenüber mineralischen Stäuben  ("gute Praxis") - als </t>
        </r>
        <r>
          <rPr>
            <sz val="9"/>
            <color indexed="81"/>
            <rFont val="Segoe UI"/>
            <charset val="1"/>
          </rPr>
          <t>möglich erachtet wird.</t>
        </r>
      </text>
    </comment>
    <comment ref="B12" authorId="0" shapeId="0">
      <text>
        <r>
          <rPr>
            <sz val="9"/>
            <color indexed="81"/>
            <rFont val="Segoe UI"/>
            <family val="2"/>
          </rPr>
          <t xml:space="preserve">Bei </t>
        </r>
        <r>
          <rPr>
            <b/>
            <sz val="9"/>
            <color indexed="81"/>
            <rFont val="Segoe UI"/>
            <family val="2"/>
          </rPr>
          <t>Anwendung von Schutzmaßnahmen zur Reduktion der Exposition gegenüber mineralischen Stäuben</t>
        </r>
        <r>
          <rPr>
            <sz val="9"/>
            <color indexed="81"/>
            <rFont val="Segoe UI"/>
            <family val="2"/>
          </rPr>
          <t>, welche als "</t>
        </r>
        <r>
          <rPr>
            <b/>
            <sz val="9"/>
            <color indexed="81"/>
            <rFont val="Segoe UI"/>
            <family val="2"/>
          </rPr>
          <t>gute Praxis</t>
        </r>
        <r>
          <rPr>
            <sz val="9"/>
            <color indexed="81"/>
            <rFont val="Segoe UI"/>
            <family val="2"/>
          </rPr>
          <t>" bezeichnet werden (siehe zweite Seite) besteht laut Branchenlösung der deutschen Berufsgenossenschaft der Bauwirtschaft (BG BAU) die Möglichkeit, dass der MAK-TMW für Quarzfeinstaub von 0,05 mg/m³ eingehalten werden kann. Gegebenenfalls sind Kontrollmessungen (§ 29 GKV) zur Ermittlung der Staubkonzentrationswerte erforderlich.</t>
        </r>
      </text>
    </comment>
    <comment ref="C12" authorId="0" shapeId="0">
      <text>
        <r>
          <rPr>
            <sz val="9"/>
            <color indexed="81"/>
            <rFont val="Segoe UI"/>
            <charset val="1"/>
          </rPr>
          <t>Eingabe von in Summe max. 480 Minunten möglich (Formular gilt nur für eine achtstündigen Arbeitsttag)</t>
        </r>
      </text>
    </comment>
    <comment ref="D12" authorId="0" shapeId="0">
      <text>
        <r>
          <rPr>
            <sz val="9"/>
            <color indexed="81"/>
            <rFont val="Segoe UI"/>
            <family val="2"/>
          </rPr>
          <t>Bei Anwendung von Schutzmaßnahmen zur Reduktion der Exposition gegenüber mineralischen Stäuben ("gute Praxis") wird als Referenzwert (0,05 mg/m³)/ 8 h angenommen.
Werden keine Schutzmaßnahmen angewandt ("schlechte Praxis") werden die Quantilwert der Branchenlösung der deutschen BG BAU als Referenzwert für den MAK-TMW für Quarzfeinstaub verwendet.</t>
        </r>
      </text>
    </comment>
    <comment ref="A26" authorId="0" shapeId="0">
      <text>
        <r>
          <rPr>
            <sz val="9"/>
            <color indexed="81"/>
            <rFont val="Segoe UI"/>
            <family val="2"/>
          </rPr>
          <t>In den nachstehenden Feldern sich Tätigkeiten bzw. Arbeitsplätze zu erfassen, für welche bereits Grenzwert-Vergleichsmessungen (§ 28 GKV) oder Kontrollmessungen (§ 29 GKV) durchgeführt wurden und bei denen BEREITS technische Schutzmaßnahmen zur Reduktion der Exposition gesetzt wurden.</t>
        </r>
      </text>
    </comment>
    <comment ref="D26" authorId="0" shapeId="0">
      <text>
        <r>
          <rPr>
            <sz val="9"/>
            <color indexed="81"/>
            <rFont val="Segoe UI"/>
            <family val="2"/>
          </rPr>
          <t xml:space="preserve">Messwert aufgrund einer Grenzwert-Vergleichsmessung (§ 28 GKV) oder einer Kontrollmessung (§ 29 GKV) mit 8stündigem Beurteilungszeitraum.  </t>
        </r>
      </text>
    </comment>
    <comment ref="A33" authorId="0" shapeId="0">
      <text>
        <r>
          <rPr>
            <sz val="9"/>
            <color indexed="81"/>
            <rFont val="Segoe UI"/>
            <family val="2"/>
          </rPr>
          <t>In nachstehenden Feldern sich Tätigkeiten bzw. Arbeitsplätze zu erfassen, für welche bereits Grenzwert-Vergleichsmessungen (§ 28 GKV) oder Kontrollmessungen (§ 29 GKV) durchgeführt wurden, jedoch noch KEINE technischen Schutzmaßnahmen zur Reduktion der Exposition gesetzt wurden.</t>
        </r>
      </text>
    </comment>
    <comment ref="D33" authorId="0" shapeId="0">
      <text>
        <r>
          <rPr>
            <sz val="9"/>
            <color indexed="81"/>
            <rFont val="Segoe UI"/>
            <family val="2"/>
          </rPr>
          <t xml:space="preserve">Messwert aufgrund einer Grenzwert-Vergleichsmessung (§ 28 GKV) oder einer Kontrollmessung (§ 29 GKV) mit 8stündigem Beurteilungszeitraum.  </t>
        </r>
      </text>
    </comment>
  </commentList>
</comments>
</file>

<file path=xl/sharedStrings.xml><?xml version="1.0" encoding="utf-8"?>
<sst xmlns="http://schemas.openxmlformats.org/spreadsheetml/2006/main" count="84" uniqueCount="75">
  <si>
    <t>Tätigkeit</t>
  </si>
  <si>
    <t>+</t>
  </si>
  <si>
    <t>-</t>
  </si>
  <si>
    <t>Schelchte Praxis --</t>
  </si>
  <si>
    <t>Reinigen bei Bautätigkeiten</t>
  </si>
  <si>
    <t>Einsatz von Kehrspänen</t>
  </si>
  <si>
    <t>Bohren (Bohrer, Kernbohrer)</t>
  </si>
  <si>
    <t>Nass bohren</t>
  </si>
  <si>
    <t>Verdichtung von Boden/Planum</t>
  </si>
  <si>
    <t>Estrich entfernen</t>
  </si>
  <si>
    <t>Abgesaugter Stzemmmeißel mirtLuftreiniger</t>
  </si>
  <si>
    <t>Stemmmeißel, Luftreiniger</t>
  </si>
  <si>
    <t>Stemmen, Meißeln, Beton</t>
  </si>
  <si>
    <t>Baugrubenaushub, maschinell</t>
  </si>
  <si>
    <t>Putz entfernen, ebene Flächen</t>
  </si>
  <si>
    <t>Abgesaugte Putzfräsen</t>
  </si>
  <si>
    <t>Abgesaugte Stemmmeißel mit Luftreiniger</t>
  </si>
  <si>
    <t>Putz abschlagen mit Luftreiniger</t>
  </si>
  <si>
    <t>Trockenbau, abschleifen</t>
  </si>
  <si>
    <t>Abgesaugte Exzenter/-schwingschleifer</t>
  </si>
  <si>
    <t>Gebäudereinigung</t>
  </si>
  <si>
    <t>Bauentstauber, Industriesauger, Staubklasse M</t>
  </si>
  <si>
    <t>Anz</t>
  </si>
  <si>
    <t>Einsatz von Baufahrzeugen und 
Erdbaumaschinen</t>
  </si>
  <si>
    <t>Kabine geschlossen, wirksame Zuluftfilterung 
oder Befeuchtung der genutzen Arbeitsflächen</t>
  </si>
  <si>
    <t>Kabine geschlossen, mit wirksamer Zuluftfilterung 
oder erdfeuchtes Material</t>
  </si>
  <si>
    <t>Absaugbohrer bzw. Bohrmaschine mit 
Absaugung</t>
  </si>
  <si>
    <t>Verdichtung von erdfeuchtem Material, 
Oberfläche erdfeucht halten</t>
  </si>
  <si>
    <t>abgesaugte Handmaschine in Kombination mit  
Luftreiniger</t>
  </si>
  <si>
    <t>abgesaugte Handmaschinen, Beton nass 
schneiden/sägen</t>
  </si>
  <si>
    <t>#</t>
  </si>
  <si>
    <t>Gute Praxis ++</t>
  </si>
  <si>
    <t>Kehrsaugmaschine, Nasskehrmaschine 
Nassreinigung, Bauentstauber</t>
  </si>
  <si>
    <t>männlich</t>
  </si>
  <si>
    <t>Exposition (mg/m³)</t>
  </si>
  <si>
    <t>Tätigkeit
 (laut Drop-Down-Menü)</t>
  </si>
  <si>
    <r>
      <rPr>
        <sz val="12"/>
        <color theme="1"/>
        <rFont val="Symbol"/>
        <family val="1"/>
        <charset val="2"/>
      </rPr>
      <t xml:space="preserve">S </t>
    </r>
    <r>
      <rPr>
        <sz val="12"/>
        <color theme="1"/>
        <rFont val="Corbel"/>
        <family val="2"/>
      </rPr>
      <t>Exposition (mg/m³):</t>
    </r>
  </si>
  <si>
    <t>Ja</t>
  </si>
  <si>
    <t xml:space="preserve">Vorname:          </t>
  </si>
  <si>
    <t xml:space="preserve">Zuname:          </t>
  </si>
  <si>
    <t xml:space="preserve">Geburtsdatum:          </t>
  </si>
  <si>
    <t xml:space="preserve">Geschlecht:          </t>
  </si>
  <si>
    <t>Nein</t>
  </si>
  <si>
    <t>angenommene Dauer der Tätigkeit (Minuten/Arbeitstag)</t>
  </si>
  <si>
    <t>§ 2 (5) VGÜ</t>
  </si>
  <si>
    <t>§ 2 (3a) VGÜ</t>
  </si>
  <si>
    <t>1/1-MAK + Maßn</t>
  </si>
  <si>
    <t>§ 2 (3) Z 1 VGÜ</t>
  </si>
  <si>
    <t>GW &gt; 0,05</t>
  </si>
  <si>
    <t>Summe</t>
  </si>
  <si>
    <t>1/2-MAK ohne Maßn</t>
  </si>
  <si>
    <t>Messwert (mg/m³)</t>
  </si>
  <si>
    <t>Expositionsdauer (min)</t>
  </si>
  <si>
    <r>
      <rPr>
        <sz val="12"/>
        <color theme="1"/>
        <rFont val="Symbol"/>
        <family val="1"/>
        <charset val="2"/>
      </rPr>
      <t>S</t>
    </r>
    <r>
      <rPr>
        <sz val="12"/>
        <color theme="1"/>
        <rFont val="Corbel"/>
        <family val="2"/>
      </rPr>
      <t xml:space="preserve"> mit "guter Praxis"</t>
    </r>
  </si>
  <si>
    <r>
      <rPr>
        <sz val="12"/>
        <color theme="1"/>
        <rFont val="Symbol"/>
        <family val="1"/>
        <charset val="2"/>
      </rPr>
      <t>S</t>
    </r>
    <r>
      <rPr>
        <sz val="12"/>
        <color theme="1"/>
        <rFont val="Corbel"/>
        <family val="2"/>
      </rPr>
      <t xml:space="preserve"> ohne "guter Praxis"</t>
    </r>
  </si>
  <si>
    <t xml:space="preserve">Trocken kehren </t>
  </si>
  <si>
    <t xml:space="preserve">Ohne Abschaugung </t>
  </si>
  <si>
    <t xml:space="preserve">Putz abschlagen ohne Absaugung/Luftreiniger </t>
  </si>
  <si>
    <t xml:space="preserve">Kabine (teilweise) offen </t>
  </si>
  <si>
    <t>Stemmen, Meißeln, Abbruch ohne Absaugung; kein Schneiden</t>
  </si>
  <si>
    <t xml:space="preserve">Stemmen ohne  Absaugung/Luftreinigung 
</t>
  </si>
  <si>
    <t xml:space="preserve">Planieren/verdichten von trockenen Oberflächen </t>
  </si>
  <si>
    <t xml:space="preserve">Trocken bohren </t>
  </si>
  <si>
    <t xml:space="preserve"> -- Tätigkeit auswählen -- </t>
  </si>
  <si>
    <t xml:space="preserve"> -- Tätigkeit eintragen --</t>
  </si>
  <si>
    <t>S</t>
  </si>
  <si>
    <t>&lt;=60/Tag</t>
  </si>
  <si>
    <t>Vorname</t>
  </si>
  <si>
    <t>Zuname</t>
  </si>
  <si>
    <t>Tätigkeit + Messwerte + Reduktionsmaßnahmen</t>
  </si>
  <si>
    <t>Tätigkeit +  Messwerte - ohne Reduktionsmaßnahmen</t>
  </si>
  <si>
    <t>Exposition          (mg/m³)</t>
  </si>
  <si>
    <t>Hilfsmittel für die Arbeitsvorbereitung bei einer Exposition gegenüber Quarzfeinstaub</t>
  </si>
  <si>
    <t>Referenzwert       (mg/m³)</t>
  </si>
  <si>
    <t>Anwendung 
„guter Praxis“ 
(Ja/Nein)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</si>
</sst>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.mm\.yyyy;@"/>
    <numFmt numFmtId="166" formatCode="0.0000"/>
  </numFmts>
  <fonts count="12" x14ac:knownFonts="1">
    <font>
      <sz val="12"/>
      <color theme="1"/>
      <name val="Corbel"/>
      <family val="2"/>
    </font>
    <font>
      <b/>
      <sz val="12"/>
      <color theme="1"/>
      <name val="Corbel"/>
      <family val="2"/>
    </font>
    <font>
      <sz val="12"/>
      <color theme="0" tint="-0.34998626667073579"/>
      <name val="Corbel"/>
      <family val="2"/>
    </font>
    <font>
      <sz val="12"/>
      <color theme="1"/>
      <name val="Corbel"/>
      <family val="2"/>
    </font>
    <font>
      <sz val="12"/>
      <name val="Corbel"/>
      <family val="2"/>
    </font>
    <font>
      <sz val="12"/>
      <color theme="1"/>
      <name val="Symbol"/>
      <family val="1"/>
      <charset val="2"/>
    </font>
    <font>
      <sz val="9"/>
      <color indexed="81"/>
      <name val="Segoe UI"/>
      <charset val="1"/>
    </font>
    <font>
      <b/>
      <sz val="14"/>
      <color theme="1"/>
      <name val="Corbel"/>
      <family val="2"/>
    </font>
    <font>
      <sz val="12"/>
      <color rgb="FFFF0000"/>
      <name val="Corbel"/>
      <family val="2"/>
    </font>
    <font>
      <sz val="9"/>
      <color indexed="81"/>
      <name val="Segoe UI"/>
      <family val="2"/>
    </font>
    <font>
      <sz val="12"/>
      <color theme="0"/>
      <name val="Corbel"/>
      <family val="2"/>
    </font>
    <font>
      <b/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1" applyBorder="0" applyAlignment="0">
      <alignment horizontal="right"/>
    </xf>
  </cellStyleXfs>
  <cellXfs count="64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Fill="1" applyProtection="1">
      <protection hidden="1"/>
    </xf>
    <xf numFmtId="0" fontId="1" fillId="6" borderId="2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64" fontId="1" fillId="6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166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0" borderId="2" xfId="0" quotePrefix="1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65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164" fontId="0" fillId="6" borderId="2" xfId="0" applyNumberForma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" fontId="4" fillId="0" borderId="0" xfId="0" applyNumberFormat="1" applyFont="1" applyFill="1" applyProtection="1">
      <protection hidden="1"/>
    </xf>
    <xf numFmtId="0" fontId="0" fillId="6" borderId="2" xfId="0" applyFill="1" applyBorder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0" fillId="8" borderId="2" xfId="0" applyFill="1" applyBorder="1" applyAlignment="1" applyProtection="1">
      <alignment horizontal="center" vertical="center"/>
      <protection locked="0"/>
    </xf>
    <xf numFmtId="166" fontId="4" fillId="0" borderId="0" xfId="0" applyNumberFormat="1" applyFont="1" applyFill="1" applyProtection="1">
      <protection hidden="1"/>
    </xf>
    <xf numFmtId="0" fontId="1" fillId="6" borderId="2" xfId="0" applyFont="1" applyFill="1" applyBorder="1" applyAlignment="1" applyProtection="1">
      <alignment horizontal="center" vertical="center"/>
      <protection hidden="1"/>
    </xf>
    <xf numFmtId="166" fontId="4" fillId="0" borderId="0" xfId="0" applyNumberFormat="1" applyFont="1" applyFill="1" applyAlignment="1" applyProtection="1">
      <alignment horizontal="center" vertical="center"/>
      <protection hidden="1"/>
    </xf>
    <xf numFmtId="2" fontId="0" fillId="8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64" fontId="0" fillId="6" borderId="7" xfId="0" applyNumberFormat="1" applyFill="1" applyBorder="1" applyAlignment="1" applyProtection="1">
      <alignment horizontal="center" vertical="center"/>
      <protection hidden="1"/>
    </xf>
    <xf numFmtId="164" fontId="0" fillId="6" borderId="6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9" borderId="0" xfId="0" applyFill="1" applyAlignment="1" applyProtection="1">
      <alignment horizontal="center" vertical="center"/>
      <protection hidden="1"/>
    </xf>
    <xf numFmtId="164" fontId="4" fillId="10" borderId="0" xfId="0" applyNumberFormat="1" applyFont="1" applyFill="1" applyAlignment="1" applyProtection="1">
      <alignment horizontal="center" vertical="center"/>
      <protection hidden="1"/>
    </xf>
    <xf numFmtId="164" fontId="4" fillId="10" borderId="0" xfId="0" applyNumberFormat="1" applyFont="1" applyFill="1" applyProtection="1">
      <protection hidden="1"/>
    </xf>
    <xf numFmtId="164" fontId="4" fillId="0" borderId="0" xfId="0" applyNumberFormat="1" applyFont="1" applyFill="1" applyProtection="1">
      <protection hidden="1"/>
    </xf>
    <xf numFmtId="0" fontId="0" fillId="8" borderId="2" xfId="0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hidden="1"/>
    </xf>
    <xf numFmtId="0" fontId="1" fillId="6" borderId="5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7" borderId="2" xfId="0" applyFont="1" applyFill="1" applyBorder="1" applyAlignment="1" applyProtection="1">
      <alignment horizontal="center" vertical="center"/>
      <protection hidden="1"/>
    </xf>
    <xf numFmtId="0" fontId="7" fillId="9" borderId="2" xfId="0" applyFont="1" applyFill="1" applyBorder="1" applyAlignment="1" applyProtection="1">
      <alignment horizontal="center" vertical="center"/>
      <protection hidden="1"/>
    </xf>
    <xf numFmtId="0" fontId="1" fillId="8" borderId="2" xfId="0" applyFont="1" applyFill="1" applyBorder="1" applyAlignment="1" applyProtection="1">
      <alignment horizontal="center" vertical="center"/>
      <protection locked="0"/>
    </xf>
    <xf numFmtId="165" fontId="0" fillId="8" borderId="2" xfId="0" applyNumberFormat="1" applyFill="1" applyBorder="1" applyAlignment="1" applyProtection="1">
      <alignment horizontal="center" vertical="center"/>
      <protection locked="0"/>
    </xf>
  </cellXfs>
  <cellStyles count="2">
    <cellStyle name="druck" xfId="1"/>
    <cellStyle name="Standard" xfId="0" builtinId="0"/>
  </cellStyles>
  <dxfs count="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7" formatCode=";;;"/>
    </dxf>
  </dxfs>
  <tableStyles count="0" defaultTableStyle="TableStyleMedium2" defaultPivotStyle="PivotStyleLight16"/>
  <colors>
    <mruColors>
      <color rgb="FFFF5050"/>
      <color rgb="FFFF9900"/>
      <color rgb="FFFF0000"/>
      <color rgb="FFF65D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theme" Target="theme/theme1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calcChain" Target="calcChain.xml"></Relationship><Relationship Id="rId5" Type="http://schemas.openxmlformats.org/officeDocument/2006/relationships/sharedStrings" Target="sharedStrings.xml"></Relationship><Relationship Id="rId4" Type="http://schemas.openxmlformats.org/officeDocument/2006/relationships/styles" Target="styles.xml"></Relationship><Relationship Id="rId7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tabSelected="1" zoomScale="70" zoomScaleNormal="70" workbookViewId="0">
      <selection activeCell="B4" sqref="B4:E4"/>
    </sheetView>
  </sheetViews>
  <sheetFormatPr baseColWidth="10" defaultRowHeight="15.6" x14ac:dyDescent="0.3"/>
  <cols>
    <col min="1" max="1" width="29" style="1" customWidth="1"/>
    <col min="2" max="3" width="19.69921875" style="1" customWidth="1"/>
    <col min="4" max="5" width="20.5" style="1" customWidth="1"/>
    <col min="6" max="6" width="13.59765625" style="31" hidden="1" customWidth="1"/>
    <col min="7" max="7" width="17.3984375" style="31" hidden="1" customWidth="1"/>
    <col min="8" max="9" width="11.19921875" style="2" hidden="1" customWidth="1"/>
    <col min="10" max="10" width="11.19921875" style="1" hidden="1" customWidth="1"/>
    <col min="11" max="16384" width="11.19921875" style="1"/>
  </cols>
  <sheetData>
    <row r="1" spans="1:12" ht="9" customHeight="1" x14ac:dyDescent="0.3"/>
    <row r="2" spans="1:12" ht="26.4" customHeight="1" x14ac:dyDescent="0.3">
      <c r="A2" s="61" t="s">
        <v>72</v>
      </c>
      <c r="B2" s="61"/>
      <c r="C2" s="61"/>
      <c r="D2" s="61"/>
      <c r="E2" s="61"/>
    </row>
    <row r="3" spans="1:12" ht="9" customHeight="1" x14ac:dyDescent="0.3"/>
    <row r="4" spans="1:12" ht="22.5" customHeight="1" x14ac:dyDescent="0.3">
      <c r="A4" s="3" t="s">
        <v>38</v>
      </c>
      <c r="B4" s="62" t="s">
        <v>67</v>
      </c>
      <c r="C4" s="62"/>
      <c r="D4" s="62"/>
      <c r="E4" s="62"/>
      <c r="F4" s="29"/>
      <c r="G4" s="29" t="s">
        <v>48</v>
      </c>
      <c r="H4" s="2">
        <f>IF(AND(E10&gt;0.05,D10&gt;60),1,0)</f>
        <v>0</v>
      </c>
    </row>
    <row r="5" spans="1:12" ht="22.5" customHeight="1" x14ac:dyDescent="0.3">
      <c r="A5" s="3" t="s">
        <v>39</v>
      </c>
      <c r="B5" s="62" t="s">
        <v>68</v>
      </c>
      <c r="C5" s="62"/>
      <c r="D5" s="62"/>
      <c r="E5" s="62"/>
      <c r="F5" s="31" t="s">
        <v>47</v>
      </c>
      <c r="G5" s="31" t="s">
        <v>66</v>
      </c>
      <c r="H5" s="2">
        <f>IF(SUM(C13:C22)&lt;=60,0,1)</f>
        <v>0</v>
      </c>
    </row>
    <row r="6" spans="1:12" ht="22.5" customHeight="1" x14ac:dyDescent="0.3">
      <c r="A6" s="3" t="s">
        <v>40</v>
      </c>
      <c r="B6" s="63">
        <v>1</v>
      </c>
      <c r="C6" s="63"/>
      <c r="D6" s="63"/>
      <c r="E6" s="63"/>
      <c r="F6" s="29" t="s">
        <v>44</v>
      </c>
      <c r="G6" s="29" t="s">
        <v>50</v>
      </c>
      <c r="H6" s="2">
        <f>IF(I12&lt;=0.025,0,1)</f>
        <v>0</v>
      </c>
    </row>
    <row r="7" spans="1:12" ht="22.5" customHeight="1" x14ac:dyDescent="0.3">
      <c r="A7" s="3" t="s">
        <v>41</v>
      </c>
      <c r="B7" s="56" t="s">
        <v>33</v>
      </c>
      <c r="C7" s="56"/>
      <c r="D7" s="56"/>
      <c r="E7" s="56"/>
      <c r="F7" s="31" t="s">
        <v>45</v>
      </c>
      <c r="G7" s="31" t="s">
        <v>46</v>
      </c>
      <c r="H7" s="2">
        <f>IF(H12&lt;=0.05,0,1)</f>
        <v>0</v>
      </c>
    </row>
    <row r="8" spans="1:12" ht="22.5" customHeight="1" x14ac:dyDescent="0.3">
      <c r="A8" s="6"/>
      <c r="B8" s="5"/>
      <c r="C8" s="5"/>
      <c r="D8" s="5"/>
      <c r="E8" s="5"/>
      <c r="G8" s="31" t="s">
        <v>49</v>
      </c>
      <c r="H8" s="34">
        <f>SUM(H4:H7)</f>
        <v>0</v>
      </c>
      <c r="J8" s="33"/>
    </row>
    <row r="9" spans="1:12" ht="22.5" customHeight="1" x14ac:dyDescent="0.3">
      <c r="A9" s="60" t="str">
        <f>IF(H8&gt;1,"Untersuchungen nach VGÜ erforderlich","keine Untersuchungen nach VGÜ erforderlich")</f>
        <v>keine Untersuchungen nach VGÜ erforderlich</v>
      </c>
      <c r="B9" s="60"/>
      <c r="C9" s="60"/>
      <c r="D9" s="11" t="s">
        <v>52</v>
      </c>
      <c r="E9" s="35" t="s">
        <v>36</v>
      </c>
    </row>
    <row r="10" spans="1:12" ht="22.5" customHeight="1" x14ac:dyDescent="0.3">
      <c r="A10" s="60" t="str">
        <f>IF(E10&gt;0.05,"Grenzwertüberschreitung  gegeben","(vermutlich) keine Grenzwertüberschreitung ")</f>
        <v xml:space="preserve">(vermutlich) keine Grenzwertüberschreitung </v>
      </c>
      <c r="B10" s="60"/>
      <c r="C10" s="60"/>
      <c r="D10" s="40">
        <f>SUM(C13:C37)</f>
        <v>0</v>
      </c>
      <c r="E10" s="7">
        <f>SUM(E13:E22,E27:E30,E34:E37)</f>
        <v>0</v>
      </c>
      <c r="G10" s="30"/>
    </row>
    <row r="11" spans="1:12" ht="22.5" customHeight="1" x14ac:dyDescent="0.3">
      <c r="A11" s="59" t="str">
        <f>IF(SUM(C13:C37)&gt;480,"Fehler: max. Dauer von 8 Arbeitsstunden (480 Minuten) überschritten"," ")</f>
        <v xml:space="preserve"> </v>
      </c>
      <c r="B11" s="59"/>
      <c r="C11" s="59"/>
      <c r="D11" s="8"/>
      <c r="E11" s="9"/>
      <c r="F11" s="29"/>
      <c r="G11" s="30"/>
      <c r="H11" s="31" t="s">
        <v>37</v>
      </c>
      <c r="I11" s="31" t="s">
        <v>42</v>
      </c>
    </row>
    <row r="12" spans="1:12" ht="83.4" customHeight="1" x14ac:dyDescent="0.3">
      <c r="A12" s="10" t="s">
        <v>35</v>
      </c>
      <c r="B12" s="10" t="s">
        <v>74</v>
      </c>
      <c r="C12" s="10" t="s">
        <v>43</v>
      </c>
      <c r="D12" s="10" t="s">
        <v>73</v>
      </c>
      <c r="E12" s="10" t="s">
        <v>71</v>
      </c>
      <c r="F12" s="29"/>
      <c r="G12" s="29"/>
      <c r="H12" s="54">
        <f>SUM(H13:H30)</f>
        <v>0</v>
      </c>
      <c r="I12" s="54">
        <f>SUM(I13:I37)</f>
        <v>0</v>
      </c>
    </row>
    <row r="13" spans="1:12" ht="22.5" customHeight="1" x14ac:dyDescent="0.3">
      <c r="A13" s="38" t="s">
        <v>63</v>
      </c>
      <c r="B13" s="38"/>
      <c r="C13" s="38"/>
      <c r="D13" s="43" t="str">
        <f>IFERROR(IF(OR(B13="Ja",F13=12),J13,G13),0)</f>
        <v>-</v>
      </c>
      <c r="E13" s="32" t="str">
        <f>IF(C13&gt;0,D13*C13/480,"")</f>
        <v/>
      </c>
      <c r="F13" s="31">
        <f>IFERROR(MATCH(Evaluierungsblatt!A13,Messwerte!$C:$C,0),)</f>
        <v>12</v>
      </c>
      <c r="G13" s="31">
        <f ca="1">IFERROR(INDIRECT("Messwerte!I"&amp;Evaluierungsblatt!F13),)</f>
        <v>0</v>
      </c>
      <c r="H13" s="55">
        <f>IF(B13="Ja",E13,0)</f>
        <v>0</v>
      </c>
      <c r="I13" s="55">
        <f>IF(B13="Nein",E13,0)</f>
        <v>0</v>
      </c>
      <c r="J13" s="52" t="str">
        <f>IF(F13=12,"-",0.05)</f>
        <v>-</v>
      </c>
    </row>
    <row r="14" spans="1:12" ht="22.5" customHeight="1" x14ac:dyDescent="0.3">
      <c r="A14" s="38"/>
      <c r="B14" s="38"/>
      <c r="C14" s="38"/>
      <c r="D14" s="43">
        <f t="shared" ref="D14:D22" ca="1" si="0">IFERROR(IF(OR(B14="Ja",F14=12),J14,G14),0)</f>
        <v>0</v>
      </c>
      <c r="E14" s="32" t="str">
        <f>IF(C14&gt;0,D14*C14/480,"")</f>
        <v/>
      </c>
      <c r="F14" s="31">
        <f>IFERROR(MATCH(Evaluierungsblatt!A14,Messwerte!$C:$C,0),)</f>
        <v>0</v>
      </c>
      <c r="G14" s="31">
        <f ca="1">IFERROR(INDIRECT("Messwerte!I"&amp;Evaluierungsblatt!F14),)</f>
        <v>0</v>
      </c>
      <c r="H14" s="55">
        <f t="shared" ref="H14:H22" si="1">IF(B14="Ja",E14,0)</f>
        <v>0</v>
      </c>
      <c r="I14" s="55">
        <f t="shared" ref="I14:I22" si="2">IF(B14="Nein",E14,0)</f>
        <v>0</v>
      </c>
      <c r="J14" s="52">
        <f t="shared" ref="J14:J22" si="3">IF(F14=12,"-",0.05)</f>
        <v>0.05</v>
      </c>
      <c r="L14" s="2"/>
    </row>
    <row r="15" spans="1:12" ht="22.5" customHeight="1" x14ac:dyDescent="0.3">
      <c r="A15" s="38"/>
      <c r="B15" s="38"/>
      <c r="C15" s="38"/>
      <c r="D15" s="43">
        <f t="shared" ca="1" si="0"/>
        <v>0</v>
      </c>
      <c r="E15" s="32" t="str">
        <f>IF(C15&gt;0,D15*C15/480,"")</f>
        <v/>
      </c>
      <c r="F15" s="31">
        <f>IFERROR(MATCH(Evaluierungsblatt!A15,Messwerte!$C:$C,0),)</f>
        <v>0</v>
      </c>
      <c r="G15" s="31">
        <f ca="1">IFERROR(INDIRECT("Messwerte!I"&amp;Evaluierungsblatt!F15),)</f>
        <v>0</v>
      </c>
      <c r="H15" s="55">
        <f t="shared" si="1"/>
        <v>0</v>
      </c>
      <c r="I15" s="55">
        <f t="shared" si="2"/>
        <v>0</v>
      </c>
      <c r="J15" s="52">
        <f t="shared" si="3"/>
        <v>0.05</v>
      </c>
      <c r="L15" s="2"/>
    </row>
    <row r="16" spans="1:12" ht="22.5" customHeight="1" x14ac:dyDescent="0.3">
      <c r="A16" s="38"/>
      <c r="B16" s="38"/>
      <c r="C16" s="38"/>
      <c r="D16" s="43">
        <f t="shared" ca="1" si="0"/>
        <v>0</v>
      </c>
      <c r="E16" s="32" t="str">
        <f t="shared" ref="E16:E22" si="4">IF(C16&gt;0,D16*C16/2400,"")</f>
        <v/>
      </c>
      <c r="F16" s="31">
        <f>IFERROR(MATCH(Evaluierungsblatt!A16,Messwerte!$C:$C,0),)</f>
        <v>0</v>
      </c>
      <c r="G16" s="31">
        <f ca="1">IFERROR(INDIRECT("Messwerte!I"&amp;Evaluierungsblatt!F16),)</f>
        <v>0</v>
      </c>
      <c r="H16" s="55">
        <f t="shared" si="1"/>
        <v>0</v>
      </c>
      <c r="I16" s="55">
        <f t="shared" si="2"/>
        <v>0</v>
      </c>
      <c r="J16" s="52">
        <f t="shared" si="3"/>
        <v>0.05</v>
      </c>
      <c r="L16" s="2"/>
    </row>
    <row r="17" spans="1:12" ht="22.5" customHeight="1" x14ac:dyDescent="0.3">
      <c r="A17" s="38"/>
      <c r="B17" s="38"/>
      <c r="C17" s="38"/>
      <c r="D17" s="43">
        <f t="shared" ca="1" si="0"/>
        <v>0</v>
      </c>
      <c r="E17" s="32" t="str">
        <f t="shared" si="4"/>
        <v/>
      </c>
      <c r="F17" s="31">
        <f>IFERROR(MATCH(Evaluierungsblatt!A17,Messwerte!$C:$C,0),)</f>
        <v>0</v>
      </c>
      <c r="G17" s="31">
        <f ca="1">IFERROR(INDIRECT("Messwerte!I"&amp;Evaluierungsblatt!F17),)</f>
        <v>0</v>
      </c>
      <c r="H17" s="55">
        <f t="shared" si="1"/>
        <v>0</v>
      </c>
      <c r="I17" s="55">
        <f t="shared" si="2"/>
        <v>0</v>
      </c>
      <c r="J17" s="52">
        <f t="shared" si="3"/>
        <v>0.05</v>
      </c>
      <c r="L17" s="2"/>
    </row>
    <row r="18" spans="1:12" ht="22.5" customHeight="1" x14ac:dyDescent="0.3">
      <c r="A18" s="38"/>
      <c r="B18" s="38"/>
      <c r="C18" s="38"/>
      <c r="D18" s="43">
        <f t="shared" ca="1" si="0"/>
        <v>0</v>
      </c>
      <c r="E18" s="32" t="str">
        <f t="shared" si="4"/>
        <v/>
      </c>
      <c r="F18" s="31">
        <f>IFERROR(MATCH(Evaluierungsblatt!A18,Messwerte!$C:$C,0),)</f>
        <v>0</v>
      </c>
      <c r="G18" s="31">
        <f ca="1">IFERROR(INDIRECT("Messwerte!I"&amp;Evaluierungsblatt!F18),)</f>
        <v>0</v>
      </c>
      <c r="H18" s="55">
        <f t="shared" si="1"/>
        <v>0</v>
      </c>
      <c r="I18" s="55">
        <f t="shared" si="2"/>
        <v>0</v>
      </c>
      <c r="J18" s="52">
        <f t="shared" si="3"/>
        <v>0.05</v>
      </c>
      <c r="L18" s="2"/>
    </row>
    <row r="19" spans="1:12" ht="22.5" customHeight="1" x14ac:dyDescent="0.3">
      <c r="A19" s="38"/>
      <c r="B19" s="38"/>
      <c r="C19" s="38"/>
      <c r="D19" s="43">
        <f t="shared" ca="1" si="0"/>
        <v>0</v>
      </c>
      <c r="E19" s="32" t="str">
        <f t="shared" si="4"/>
        <v/>
      </c>
      <c r="F19" s="31">
        <f>IFERROR(MATCH(Evaluierungsblatt!A19,Messwerte!$C:$C,0),)</f>
        <v>0</v>
      </c>
      <c r="G19" s="31">
        <f ca="1">IFERROR(INDIRECT("Messwerte!I"&amp;Evaluierungsblatt!F19),)</f>
        <v>0</v>
      </c>
      <c r="H19" s="55">
        <f t="shared" si="1"/>
        <v>0</v>
      </c>
      <c r="I19" s="55">
        <f t="shared" si="2"/>
        <v>0</v>
      </c>
      <c r="J19" s="52">
        <f t="shared" si="3"/>
        <v>0.05</v>
      </c>
      <c r="L19" s="2"/>
    </row>
    <row r="20" spans="1:12" ht="22.5" customHeight="1" x14ac:dyDescent="0.3">
      <c r="A20" s="38"/>
      <c r="B20" s="38"/>
      <c r="C20" s="38"/>
      <c r="D20" s="43">
        <f t="shared" ca="1" si="0"/>
        <v>0</v>
      </c>
      <c r="E20" s="32" t="str">
        <f t="shared" si="4"/>
        <v/>
      </c>
      <c r="F20" s="31">
        <f>IFERROR(MATCH(Evaluierungsblatt!A20,Messwerte!$C:$C,0),)</f>
        <v>0</v>
      </c>
      <c r="G20" s="31">
        <f ca="1">IFERROR(INDIRECT("Messwerte!I"&amp;Evaluierungsblatt!F20),)</f>
        <v>0</v>
      </c>
      <c r="H20" s="55">
        <f t="shared" si="1"/>
        <v>0</v>
      </c>
      <c r="I20" s="55">
        <f t="shared" si="2"/>
        <v>0</v>
      </c>
      <c r="J20" s="52">
        <f t="shared" si="3"/>
        <v>0.05</v>
      </c>
      <c r="L20" s="2"/>
    </row>
    <row r="21" spans="1:12" ht="22.5" customHeight="1" x14ac:dyDescent="0.3">
      <c r="A21" s="38"/>
      <c r="B21" s="38"/>
      <c r="C21" s="38"/>
      <c r="D21" s="43">
        <f t="shared" ca="1" si="0"/>
        <v>0</v>
      </c>
      <c r="E21" s="32" t="str">
        <f t="shared" si="4"/>
        <v/>
      </c>
      <c r="F21" s="31">
        <f>IFERROR(MATCH(Evaluierungsblatt!A21,Messwerte!$C:$C,0),)</f>
        <v>0</v>
      </c>
      <c r="G21" s="31">
        <f ca="1">IFERROR(INDIRECT("Messwerte!I"&amp;Evaluierungsblatt!F21),)</f>
        <v>0</v>
      </c>
      <c r="H21" s="55">
        <f t="shared" si="1"/>
        <v>0</v>
      </c>
      <c r="I21" s="55">
        <f t="shared" si="2"/>
        <v>0</v>
      </c>
      <c r="J21" s="52">
        <f t="shared" si="3"/>
        <v>0.05</v>
      </c>
      <c r="L21" s="2"/>
    </row>
    <row r="22" spans="1:12" ht="22.5" customHeight="1" thickBot="1" x14ac:dyDescent="0.35">
      <c r="A22" s="38"/>
      <c r="B22" s="38"/>
      <c r="C22" s="38"/>
      <c r="D22" s="43">
        <f t="shared" ca="1" si="0"/>
        <v>0</v>
      </c>
      <c r="E22" s="47" t="str">
        <f t="shared" si="4"/>
        <v/>
      </c>
      <c r="F22" s="31">
        <f>IFERROR(MATCH(Evaluierungsblatt!A22,Messwerte!$C:$C,0),)</f>
        <v>0</v>
      </c>
      <c r="G22" s="31">
        <f ca="1">IFERROR(INDIRECT("Messwerte!I"&amp;Evaluierungsblatt!F22),)</f>
        <v>0</v>
      </c>
      <c r="H22" s="55">
        <f t="shared" si="1"/>
        <v>0</v>
      </c>
      <c r="I22" s="55">
        <f t="shared" si="2"/>
        <v>0</v>
      </c>
      <c r="J22" s="52">
        <f t="shared" si="3"/>
        <v>0.05</v>
      </c>
      <c r="L22" s="2"/>
    </row>
    <row r="23" spans="1:12" ht="22.5" customHeight="1" x14ac:dyDescent="0.3">
      <c r="C23" s="4"/>
      <c r="D23" s="11" t="s">
        <v>53</v>
      </c>
      <c r="E23" s="46">
        <f>SUM(H13:H22)</f>
        <v>0</v>
      </c>
    </row>
    <row r="24" spans="1:12" ht="22.5" customHeight="1" x14ac:dyDescent="0.3">
      <c r="C24" s="4"/>
      <c r="D24" s="11" t="s">
        <v>54</v>
      </c>
      <c r="E24" s="32">
        <f>SUM(I13:I22)</f>
        <v>0</v>
      </c>
    </row>
    <row r="25" spans="1:12" ht="22.5" customHeight="1" x14ac:dyDescent="0.3">
      <c r="C25" s="4"/>
      <c r="D25" s="4"/>
      <c r="E25" s="12"/>
    </row>
    <row r="26" spans="1:12" ht="48" customHeight="1" x14ac:dyDescent="0.3">
      <c r="A26" s="57" t="s">
        <v>69</v>
      </c>
      <c r="B26" s="58"/>
      <c r="C26" s="10" t="s">
        <v>43</v>
      </c>
      <c r="D26" s="10" t="s">
        <v>51</v>
      </c>
      <c r="E26" s="10" t="s">
        <v>34</v>
      </c>
    </row>
    <row r="27" spans="1:12" ht="22.5" customHeight="1" x14ac:dyDescent="0.3">
      <c r="A27" s="56" t="s">
        <v>64</v>
      </c>
      <c r="B27" s="56"/>
      <c r="C27" s="38">
        <v>0</v>
      </c>
      <c r="D27" s="42">
        <v>0</v>
      </c>
      <c r="E27" s="32" t="str">
        <f>IF(C27&gt;0,D27*C27/480,"")</f>
        <v/>
      </c>
      <c r="H27" s="39" t="str">
        <f>E27</f>
        <v/>
      </c>
    </row>
    <row r="28" spans="1:12" ht="22.5" customHeight="1" x14ac:dyDescent="0.3">
      <c r="A28" s="56"/>
      <c r="B28" s="56"/>
      <c r="C28" s="38"/>
      <c r="D28" s="42"/>
      <c r="E28" s="32" t="str">
        <f t="shared" ref="E28:E30" si="5">IF(C28&gt;0,D28*C28/480,"")</f>
        <v/>
      </c>
      <c r="H28" s="39" t="str">
        <f t="shared" ref="H28:H32" si="6">E28</f>
        <v/>
      </c>
      <c r="I28" s="39"/>
    </row>
    <row r="29" spans="1:12" ht="22.5" customHeight="1" x14ac:dyDescent="0.3">
      <c r="A29" s="56"/>
      <c r="B29" s="56"/>
      <c r="C29" s="38"/>
      <c r="D29" s="42"/>
      <c r="E29" s="32" t="str">
        <f t="shared" si="5"/>
        <v/>
      </c>
      <c r="H29" s="39" t="str">
        <f t="shared" si="6"/>
        <v/>
      </c>
      <c r="I29" s="39"/>
    </row>
    <row r="30" spans="1:12" ht="22.5" customHeight="1" thickBot="1" x14ac:dyDescent="0.35">
      <c r="A30" s="56"/>
      <c r="B30" s="56"/>
      <c r="C30" s="38"/>
      <c r="D30" s="42"/>
      <c r="E30" s="47" t="str">
        <f t="shared" si="5"/>
        <v/>
      </c>
      <c r="H30" s="39" t="str">
        <f t="shared" si="6"/>
        <v/>
      </c>
    </row>
    <row r="31" spans="1:12" ht="22.5" customHeight="1" x14ac:dyDescent="0.3">
      <c r="A31" s="44"/>
      <c r="B31" s="44"/>
      <c r="C31" s="45"/>
      <c r="D31" s="50" t="s">
        <v>65</v>
      </c>
      <c r="E31" s="46">
        <f>SUM(E27:E30)</f>
        <v>0</v>
      </c>
      <c r="H31" s="53">
        <f t="shared" si="6"/>
        <v>0</v>
      </c>
    </row>
    <row r="32" spans="1:12" ht="22.5" customHeight="1" x14ac:dyDescent="0.3">
      <c r="C32" s="4"/>
      <c r="D32" s="4"/>
      <c r="E32" s="12" t="str">
        <f t="shared" ref="E32" si="7">IF(C32&gt;0,D32*C32/60/8,"")</f>
        <v/>
      </c>
      <c r="H32" s="39" t="str">
        <f t="shared" si="6"/>
        <v/>
      </c>
    </row>
    <row r="33" spans="1:9" ht="48" customHeight="1" x14ac:dyDescent="0.3">
      <c r="A33" s="57" t="s">
        <v>70</v>
      </c>
      <c r="B33" s="58"/>
      <c r="C33" s="10" t="s">
        <v>43</v>
      </c>
      <c r="D33" s="10" t="s">
        <v>51</v>
      </c>
      <c r="E33" s="10" t="s">
        <v>34</v>
      </c>
    </row>
    <row r="34" spans="1:9" ht="22.5" customHeight="1" x14ac:dyDescent="0.3">
      <c r="A34" s="56" t="s">
        <v>64</v>
      </c>
      <c r="B34" s="56"/>
      <c r="C34" s="38">
        <v>0</v>
      </c>
      <c r="D34" s="42">
        <v>0</v>
      </c>
      <c r="E34" s="32" t="str">
        <f>IF(C34&gt;0,D34*C34/480,"")</f>
        <v/>
      </c>
      <c r="I34" s="41" t="str">
        <f>E34</f>
        <v/>
      </c>
    </row>
    <row r="35" spans="1:9" ht="22.5" customHeight="1" x14ac:dyDescent="0.3">
      <c r="A35" s="56"/>
      <c r="B35" s="56"/>
      <c r="C35" s="38"/>
      <c r="D35" s="42"/>
      <c r="E35" s="32" t="str">
        <f t="shared" ref="E35:E37" si="8">IF(C35&gt;0,D35*C35/480,"")</f>
        <v/>
      </c>
      <c r="I35" s="41" t="str">
        <f t="shared" ref="I35:I37" si="9">E35</f>
        <v/>
      </c>
    </row>
    <row r="36" spans="1:9" ht="22.5" customHeight="1" x14ac:dyDescent="0.3">
      <c r="A36" s="56"/>
      <c r="B36" s="56"/>
      <c r="C36" s="38"/>
      <c r="D36" s="42"/>
      <c r="E36" s="32" t="str">
        <f t="shared" si="8"/>
        <v/>
      </c>
      <c r="I36" s="41" t="str">
        <f t="shared" si="9"/>
        <v/>
      </c>
    </row>
    <row r="37" spans="1:9" ht="22.5" customHeight="1" thickBot="1" x14ac:dyDescent="0.35">
      <c r="A37" s="56"/>
      <c r="B37" s="56"/>
      <c r="C37" s="38"/>
      <c r="D37" s="42"/>
      <c r="E37" s="47" t="str">
        <f t="shared" si="8"/>
        <v/>
      </c>
      <c r="I37" s="41" t="str">
        <f t="shared" si="9"/>
        <v/>
      </c>
    </row>
    <row r="38" spans="1:9" ht="22.5" customHeight="1" x14ac:dyDescent="0.3">
      <c r="D38" s="50" t="s">
        <v>65</v>
      </c>
      <c r="E38" s="46">
        <f>SUM(E34:E37)</f>
        <v>0</v>
      </c>
      <c r="I38" s="53">
        <f>E38</f>
        <v>0</v>
      </c>
    </row>
  </sheetData>
  <sheetProtection algorithmName="SHA-512" hashValue="9Y+Tp8gO1wn2YgkJQorSNwsfr/iqXuR+5zRgg5+ZPlBQglxuDwEwTWra4D8rWgeY+9BONk71z7Yyu2XPsNhiAg==" saltValue="pw8oziMYXoeTuvTAENKdNw==" spinCount="100000" sheet="1" objects="1" scenarios="1"/>
  <mergeCells count="18">
    <mergeCell ref="A2:E2"/>
    <mergeCell ref="B4:E4"/>
    <mergeCell ref="B5:E5"/>
    <mergeCell ref="B6:E6"/>
    <mergeCell ref="B7:E7"/>
    <mergeCell ref="A11:C11"/>
    <mergeCell ref="A9:C9"/>
    <mergeCell ref="A10:C10"/>
    <mergeCell ref="A26:B26"/>
    <mergeCell ref="A27:B27"/>
    <mergeCell ref="A35:B35"/>
    <mergeCell ref="A36:B36"/>
    <mergeCell ref="A37:B37"/>
    <mergeCell ref="A28:B28"/>
    <mergeCell ref="A29:B29"/>
    <mergeCell ref="A30:B30"/>
    <mergeCell ref="A33:B33"/>
    <mergeCell ref="A34:B34"/>
  </mergeCells>
  <conditionalFormatting sqref="D13:D22">
    <cfRule type="cellIs" dxfId="4" priority="25" operator="equal">
      <formula>0</formula>
    </cfRule>
  </conditionalFormatting>
  <conditionalFormatting sqref="A10">
    <cfRule type="containsText" dxfId="3" priority="5" operator="containsText" text="Grenzwertüberschreitung  gegeben">
      <formula>NOT(ISERROR(SEARCH("Grenzwertüberschreitung  gegeben",A10)))</formula>
    </cfRule>
  </conditionalFormatting>
  <conditionalFormatting sqref="A9">
    <cfRule type="beginsWith" dxfId="2" priority="4" operator="beginsWith" text="Untersuchung">
      <formula>LEFT(A9,LEN("Untersuchung"))="Untersuchung"</formula>
    </cfRule>
  </conditionalFormatting>
  <conditionalFormatting sqref="J8">
    <cfRule type="beginsWith" dxfId="1" priority="2" operator="beginsWith" text="L">
      <formula>LEFT(J8,LEN("L"))="L"</formula>
    </cfRule>
  </conditionalFormatting>
  <conditionalFormatting sqref="A11:C11">
    <cfRule type="beginsWith" dxfId="0" priority="1" operator="beginsWith" text="F">
      <formula>LEFT(A11,LEN("F"))="F"</formula>
    </cfRule>
  </conditionalFormatting>
  <dataValidations count="2">
    <dataValidation type="list" allowBlank="1" showInputMessage="1" showErrorMessage="1" sqref="B13:B22">
      <formula1>"Ja,Nein"</formula1>
    </dataValidation>
    <dataValidation type="list" allowBlank="1" showInputMessage="1" showErrorMessage="1" sqref="B7:E7">
      <formula1>"männlich, weiblich"</formula1>
    </dataValidation>
  </dataValidations>
  <pageMargins left="0.7" right="0.7" top="0.78740157499999996" bottom="0.78740157499999996" header="0.3" footer="0.3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Messwerte!$C$2:$C$12</xm:f>
          </x14:formula1>
          <xm:sqref>A13:A22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13"/>
  <sheetViews>
    <sheetView showGridLines="0" zoomScale="70" zoomScaleNormal="70" workbookViewId="0">
      <selection activeCell="H1" sqref="H1:J1048576"/>
    </sheetView>
  </sheetViews>
  <sheetFormatPr baseColWidth="10" defaultColWidth="11" defaultRowHeight="15.6" x14ac:dyDescent="0.3"/>
  <cols>
    <col min="1" max="1" width="7.69921875" style="28" customWidth="1"/>
    <col min="2" max="2" width="7.69921875" style="28" hidden="1" customWidth="1"/>
    <col min="3" max="3" width="28.09765625" style="28" bestFit="1" customWidth="1"/>
    <col min="4" max="4" width="43.09765625" style="28" bestFit="1" customWidth="1"/>
    <col min="5" max="5" width="37.3984375" style="28" bestFit="1" customWidth="1"/>
    <col min="6" max="6" width="28.5" style="28" bestFit="1" customWidth="1"/>
    <col min="7" max="7" width="41.59765625" style="28" bestFit="1" customWidth="1"/>
    <col min="8" max="8" width="11" style="37"/>
    <col min="9" max="9" width="10.69921875" style="37" hidden="1" customWidth="1"/>
    <col min="10" max="10" width="11" style="37"/>
    <col min="11" max="16384" width="11" style="1"/>
  </cols>
  <sheetData>
    <row r="1" spans="1:10" s="18" customFormat="1" ht="36.75" customHeight="1" x14ac:dyDescent="0.3">
      <c r="A1" s="13" t="s">
        <v>30</v>
      </c>
      <c r="B1" s="13" t="s">
        <v>22</v>
      </c>
      <c r="C1" s="14" t="s">
        <v>0</v>
      </c>
      <c r="D1" s="15" t="s">
        <v>31</v>
      </c>
      <c r="E1" s="16" t="s">
        <v>1</v>
      </c>
      <c r="F1" s="16" t="s">
        <v>2</v>
      </c>
      <c r="G1" s="17" t="s">
        <v>3</v>
      </c>
      <c r="H1" s="36"/>
      <c r="I1" s="36"/>
      <c r="J1" s="36"/>
    </row>
    <row r="2" spans="1:10" ht="48" customHeight="1" x14ac:dyDescent="0.3">
      <c r="A2" s="19">
        <v>1</v>
      </c>
      <c r="B2" s="20">
        <v>4</v>
      </c>
      <c r="C2" s="19" t="s">
        <v>4</v>
      </c>
      <c r="D2" s="21" t="s">
        <v>32</v>
      </c>
      <c r="E2" s="19"/>
      <c r="F2" s="22" t="s">
        <v>5</v>
      </c>
      <c r="G2" s="23" t="s">
        <v>55</v>
      </c>
      <c r="I2" s="51">
        <v>0.41</v>
      </c>
    </row>
    <row r="3" spans="1:10" ht="48" customHeight="1" x14ac:dyDescent="0.3">
      <c r="A3" s="19">
        <v>2</v>
      </c>
      <c r="B3" s="20">
        <v>3</v>
      </c>
      <c r="C3" s="19" t="s">
        <v>6</v>
      </c>
      <c r="D3" s="21" t="s">
        <v>26</v>
      </c>
      <c r="E3" s="24" t="s">
        <v>7</v>
      </c>
      <c r="F3" s="19"/>
      <c r="G3" s="23" t="s">
        <v>62</v>
      </c>
      <c r="I3" s="51">
        <v>2.15</v>
      </c>
    </row>
    <row r="4" spans="1:10" ht="48" customHeight="1" x14ac:dyDescent="0.3">
      <c r="A4" s="19">
        <v>3</v>
      </c>
      <c r="B4" s="20"/>
      <c r="C4" s="19" t="s">
        <v>8</v>
      </c>
      <c r="D4" s="21" t="s">
        <v>27</v>
      </c>
      <c r="E4" s="19"/>
      <c r="F4" s="19"/>
      <c r="G4" s="23" t="s">
        <v>61</v>
      </c>
      <c r="I4" s="51">
        <v>0.22</v>
      </c>
    </row>
    <row r="5" spans="1:10" ht="48" customHeight="1" x14ac:dyDescent="0.3">
      <c r="A5" s="19">
        <v>4</v>
      </c>
      <c r="B5" s="20"/>
      <c r="C5" s="25" t="s">
        <v>23</v>
      </c>
      <c r="D5" s="21" t="s">
        <v>24</v>
      </c>
      <c r="E5" s="19"/>
      <c r="F5" s="19"/>
      <c r="G5" s="23" t="s">
        <v>58</v>
      </c>
      <c r="I5" s="51">
        <v>0.44500000000000001</v>
      </c>
    </row>
    <row r="6" spans="1:10" ht="48" customHeight="1" x14ac:dyDescent="0.3">
      <c r="A6" s="19">
        <v>5</v>
      </c>
      <c r="B6" s="20"/>
      <c r="C6" s="19" t="s">
        <v>9</v>
      </c>
      <c r="D6" s="26" t="s">
        <v>10</v>
      </c>
      <c r="E6" s="24" t="s">
        <v>11</v>
      </c>
      <c r="F6" s="19"/>
      <c r="G6" s="23" t="s">
        <v>60</v>
      </c>
      <c r="I6" s="51">
        <v>0.79</v>
      </c>
    </row>
    <row r="7" spans="1:10" ht="48" customHeight="1" x14ac:dyDescent="0.3">
      <c r="A7" s="19">
        <v>6</v>
      </c>
      <c r="B7" s="20">
        <v>4</v>
      </c>
      <c r="C7" s="19" t="s">
        <v>12</v>
      </c>
      <c r="D7" s="21" t="s">
        <v>28</v>
      </c>
      <c r="E7" s="27" t="s">
        <v>29</v>
      </c>
      <c r="F7" s="19"/>
      <c r="G7" s="23" t="s">
        <v>59</v>
      </c>
      <c r="I7" s="51">
        <v>0.82</v>
      </c>
    </row>
    <row r="8" spans="1:10" ht="48" customHeight="1" x14ac:dyDescent="0.3">
      <c r="A8" s="19">
        <v>7</v>
      </c>
      <c r="B8" s="20"/>
      <c r="C8" s="19" t="s">
        <v>13</v>
      </c>
      <c r="D8" s="21" t="s">
        <v>25</v>
      </c>
      <c r="E8" s="19"/>
      <c r="F8" s="19"/>
      <c r="G8" s="23" t="s">
        <v>58</v>
      </c>
      <c r="I8" s="51">
        <v>0.44500000000000001</v>
      </c>
    </row>
    <row r="9" spans="1:10" ht="48" customHeight="1" x14ac:dyDescent="0.3">
      <c r="A9" s="19">
        <v>8</v>
      </c>
      <c r="B9" s="20"/>
      <c r="C9" s="19" t="s">
        <v>14</v>
      </c>
      <c r="D9" s="26" t="s">
        <v>15</v>
      </c>
      <c r="E9" s="24" t="s">
        <v>16</v>
      </c>
      <c r="F9" s="22" t="s">
        <v>17</v>
      </c>
      <c r="G9" s="23" t="s">
        <v>57</v>
      </c>
      <c r="I9" s="51">
        <v>0.79</v>
      </c>
    </row>
    <row r="10" spans="1:10" ht="48" customHeight="1" x14ac:dyDescent="0.3">
      <c r="A10" s="19">
        <v>9</v>
      </c>
      <c r="B10" s="20"/>
      <c r="C10" s="19" t="s">
        <v>18</v>
      </c>
      <c r="D10" s="26" t="s">
        <v>19</v>
      </c>
      <c r="E10" s="19"/>
      <c r="F10" s="19"/>
      <c r="G10" s="23" t="s">
        <v>56</v>
      </c>
      <c r="I10" s="51">
        <v>0.21</v>
      </c>
    </row>
    <row r="11" spans="1:10" ht="48" customHeight="1" x14ac:dyDescent="0.3">
      <c r="A11" s="19">
        <v>10</v>
      </c>
      <c r="B11" s="20"/>
      <c r="C11" s="19" t="s">
        <v>20</v>
      </c>
      <c r="D11" s="26" t="s">
        <v>21</v>
      </c>
      <c r="E11" s="19"/>
      <c r="F11" s="19"/>
      <c r="G11" s="23" t="s">
        <v>55</v>
      </c>
      <c r="I11" s="51">
        <v>0.41</v>
      </c>
    </row>
    <row r="12" spans="1:10" ht="17.399999999999999" customHeight="1" x14ac:dyDescent="0.3">
      <c r="A12" s="49">
        <v>11</v>
      </c>
      <c r="B12" s="49"/>
      <c r="C12" s="49" t="s">
        <v>63</v>
      </c>
      <c r="D12" s="4"/>
      <c r="E12" s="4"/>
      <c r="F12" s="4"/>
      <c r="G12" s="48"/>
      <c r="I12" s="51">
        <v>0</v>
      </c>
    </row>
    <row r="13" spans="1:10" x14ac:dyDescent="0.3">
      <c r="C13" s="1"/>
    </row>
  </sheetData>
  <sheetProtection algorithmName="SHA-512" hashValue="AKAg8PRXrheGeZk0qBZtPbJLgKn0NWBnLsOeMy1bxWPIoA/UeslyzAAV7dFTorctYavMakw34agXMZHAKaxyvQ==" saltValue="guLONLFE3Ouu4CmjpVd72A==" spinCount="100000" sheet="1" objects="1" scenarios="1"/>
  <pageMargins left="0.7" right="0.7" top="0.78740157499999996" bottom="0.78740157499999996" header="0.3" footer="0.3"/>
  <pageSetup paperSize="9" scale="52" orientation="landscape" r:id="rId1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Ulrike Gangl"/>
    <f:field ref="FSCFOLIO_1_1001_FieldCurrentDate" text="31.03.2021 08:56"/>
    <f:field ref="CCAPRECONFIG_15_1001_Objektname" text="Hilfstool Quarzfeinstaub Evaluierung" edit="true"/>
    <f:field ref="CCAPRECONFIG_15_1001_Objektname" text="Hilfstool Quarzfeinstaub Evaluierung" edit="true"/>
    <f:field ref="EIBPRECONFIG_1_1001_FieldEIBAttachments" text="" multiline="true"/>
    <f:field ref="EIBPRECONFIG_1_1001_FieldEIBNextFiles" text="" multiline="true"/>
    <f:field ref="EIBPRECONFIG_1_1001_FieldEIBPreviousFiles" text="" multiline="true"/>
    <f:field ref="EIBPRECONFIG_1_1001_FieldEIBRelatedFiles" text="" multiline="true"/>
    <f:field ref="EIBPRECONFIG_1_1001_FieldEIBCompletedOrdinals" text="" multiline="true"/>
    <f:field ref="EIBPRECONFIG_1_1001_FieldEIBOUAddr" text="Stubenring 1 , 1010 Wien" multiline="true"/>
    <f:field ref="EIBPRECONFIG_1_1001_FieldEIBRecipients" text="" multiline="true"/>
    <f:field ref="EIBPRECONFIG_1_1001_FieldEIBSignatures" text="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Bergbau-und Sprengwesen&#13;&#10;Schwerpunktaktion Quarzfeinstaub im Bau und Bergbau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Hilfstool Quarzfeinstaub Evaluierung" edit="true"/>
    <f:field ref="objsubject" text="" edit="true"/>
    <f:field ref="objcreatedby" text="Neuhold, Peter, Dipl.Ing."/>
    <f:field ref="objcreatedat" date="2021-03-30T15:10:21" text="30.03.2021 15:10:21"/>
    <f:field ref="objchangedby" text="Neuhold, Peter, Dipl.Ing."/>
    <f:field ref="objmodifiedat" date="2021-03-30T15:13:51" text="30.03.2021 15:13:51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Evaluierungsblatt</vt:lpstr>
      <vt:lpstr>Messwerte</vt:lpstr>
      <vt:lpstr>männlich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Höllrigl, Jakob</dc:creator>
  <cp:lastModifiedBy>KOLENPRAT Bernd</cp:lastModifiedBy>
  <cp:lastPrinted>2021-03-10T13:02:36Z</cp:lastPrinted>
  <dcterms:created xsi:type="dcterms:W3CDTF">2019-09-17T13:53:31Z</dcterms:created>
  <dcterms:modified xsi:type="dcterms:W3CDTF">2021-03-11T07:19:51Z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APConfigSettingsSC@101.9800:FMM_EXT_KEY" pid="2" fmtid="{D5CDD505-2E9C-101B-9397-08002B2CF9AE}">
    <vt:lpwstr/>
  </property>
  <property name="FSC#SAPConfigSettingsSC@101.9800:FMM_CONTACT_PERSON" pid="3" fmtid="{D5CDD505-2E9C-101B-9397-08002B2CF9AE}">
    <vt:lpwstr/>
  </property>
  <property name="FSC#SAPConfigSettingsSC@101.9800:FMM_GESAMTBETRAG" pid="4" fmtid="{D5CDD505-2E9C-101B-9397-08002B2CF9AE}">
    <vt:lpwstr/>
  </property>
  <property name="FSC#SAPConfigSettingsSC@101.9800:FMM_GESAMTBETRAG_WORT" pid="5" fmtid="{D5CDD505-2E9C-101B-9397-08002B2CF9AE}">
    <vt:lpwstr/>
  </property>
  <property name="FSC#SAPConfigSettingsSC@101.9800:FMM_ANZAHL_DER_POS_BEWILLIGUNG" pid="6" fmtid="{D5CDD505-2E9C-101B-9397-08002B2CF9AE}">
    <vt:lpwstr/>
  </property>
  <property name="FSC#SAPConfigSettingsSC@101.9800:FMM_POSITIONS_AGREEMENT" pid="7" fmtid="{D5CDD505-2E9C-101B-9397-08002B2CF9AE}">
    <vt:lpwstr/>
  </property>
  <property name="FSC#SAPConfigSettingsSC@101.9800:FMM_POSITIONS" pid="8" fmtid="{D5CDD505-2E9C-101B-9397-08002B2CF9AE}">
    <vt:lpwstr/>
  </property>
  <property name="FSC#SAPConfigSettingsSC@101.9800:FMM_BIC_ALTERNATIV" pid="9" fmtid="{D5CDD505-2E9C-101B-9397-08002B2CF9AE}">
    <vt:lpwstr/>
  </property>
  <property name="FSC#SAPConfigSettingsSC@101.9800:FMM_IBAN_ALTERNATIV" pid="10" fmtid="{D5CDD505-2E9C-101B-9397-08002B2CF9AE}">
    <vt:lpwstr/>
  </property>
  <property name="FSC#SAPConfigSettingsSC@101.9800:FMM_ABLEHNGRUND" pid="11" fmtid="{D5CDD505-2E9C-101B-9397-08002B2CF9AE}">
    <vt:lpwstr/>
  </property>
  <property name="FSC#SAPConfigSettingsSC@101.9800:FMM_ABLEHNGRUND_SONSTIGES_TXT" pid="12" fmtid="{D5CDD505-2E9C-101B-9397-08002B2CF9AE}">
    <vt:lpwstr/>
  </property>
  <property name="FSC#SAPConfigSettingsSC@101.9800:FMM_ANTRAGSBESCHREIBUNG" pid="13" fmtid="{D5CDD505-2E9C-101B-9397-08002B2CF9AE}">
    <vt:lpwstr/>
  </property>
  <property name="FSC#SAPConfigSettingsSC@101.9800:FMM_ABP_NUMMER" pid="14" fmtid="{D5CDD505-2E9C-101B-9397-08002B2CF9AE}">
    <vt:lpwstr/>
  </property>
  <property name="FSC#SAPConfigSettingsSC@101.9800:FMM_TURNUSARZT" pid="15" fmtid="{D5CDD505-2E9C-101B-9397-08002B2CF9AE}">
    <vt:lpwstr/>
  </property>
  <property name="FSC#SAPConfigSettingsSC@101.9800:FMM_GRM_VAL_FROM" pid="16" fmtid="{D5CDD505-2E9C-101B-9397-08002B2CF9AE}">
    <vt:lpwstr/>
  </property>
  <property name="FSC#SAPConfigSettingsSC@101.9800:FMM_GRM_VAL_TO" pid="17" fmtid="{D5CDD505-2E9C-101B-9397-08002B2CF9AE}">
    <vt:lpwstr/>
  </property>
  <property name="FSC#SAPConfigSettingsSC@101.9800:FMM_VORGESCHLAGENER_BETRAG" pid="18" fmtid="{D5CDD505-2E9C-101B-9397-08002B2CF9AE}">
    <vt:lpwstr/>
  </property>
  <property name="FSC#SAPConfigSettingsSC@101.9800:FMM_GESAMTPROJEKTSUMME" pid="19" fmtid="{D5CDD505-2E9C-101B-9397-08002B2CF9AE}">
    <vt:lpwstr/>
  </property>
  <property name="FSC#SAPConfigSettingsSC@101.9800:FMM_BEANTRAGTER_BETRAG" pid="20" fmtid="{D5CDD505-2E9C-101B-9397-08002B2CF9AE}">
    <vt:lpwstr/>
  </property>
  <property name="FSC#SAPConfigSettingsSC@101.9800:FMM_BILL_DATE" pid="21" fmtid="{D5CDD505-2E9C-101B-9397-08002B2CF9AE}">
    <vt:lpwstr/>
  </property>
  <property name="FSC#SAPConfigSettingsSC@101.9800:FMM_SERVICE_ORG_ID" pid="22" fmtid="{D5CDD505-2E9C-101B-9397-08002B2CF9AE}">
    <vt:lpwstr/>
  </property>
  <property name="FSC#SAPConfigSettingsSC@101.9800:FMM_SERVICE_ORG_SHORT" pid="23" fmtid="{D5CDD505-2E9C-101B-9397-08002B2CF9AE}">
    <vt:lpwstr/>
  </property>
  <property name="FSC#SAPConfigSettingsSC@101.9800:FMM_SERVICE_ORG_TEXT" pid="24" fmtid="{D5CDD505-2E9C-101B-9397-08002B2CF9AE}">
    <vt:lpwstr/>
  </property>
  <property name="FSC#SAPConfigSettingsSC@101.9800:FMM_GESAMTPROJEKTSUMME_WORT" pid="25" fmtid="{D5CDD505-2E9C-101B-9397-08002B2CF9AE}">
    <vt:lpwstr/>
  </property>
  <property name="FSC#SAPConfigSettingsSC@101.9800:FMM_BEANTRAGTER_BETRAG_WORT" pid="26" fmtid="{D5CDD505-2E9C-101B-9397-08002B2CF9AE}">
    <vt:lpwstr/>
  </property>
  <property name="FSC#SAPConfigSettingsSC@101.9800:FMM_VORGESCHLAGENER_BETRAG_WORT" pid="27" fmtid="{D5CDD505-2E9C-101B-9397-08002B2CF9AE}">
    <vt:lpwstr/>
  </property>
  <property name="FSC#SAPConfigSettingsSC@101.9800:FMM_ANZAHL_DER_POS_ANTRAG" pid="28" fmtid="{D5CDD505-2E9C-101B-9397-08002B2CF9AE}">
    <vt:lpwstr/>
  </property>
  <property name="FSC#SAPConfigSettingsSC@101.9800:FMM_SWIFT_BIC" pid="29" fmtid="{D5CDD505-2E9C-101B-9397-08002B2CF9AE}">
    <vt:lpwstr/>
  </property>
  <property name="FSC#SAPConfigSettingsSC@101.9800:FMM_VERTRAG_FOERDERBARE_KOSTEN" pid="30" fmtid="{D5CDD505-2E9C-101B-9397-08002B2CF9AE}">
    <vt:lpwstr/>
  </property>
  <property name="FSC#SAPConfigSettingsSC@101.9800:FMM_VERTRAG_NICHT_FOERDERBARE_KOSTEN" pid="31" fmtid="{D5CDD505-2E9C-101B-9397-08002B2CF9AE}">
    <vt:lpwstr/>
  </property>
  <property name="FSC#SAPConfigSettingsSC@101.9800:FMM_RUECKFORDERUNGSGRUND" pid="32" fmtid="{D5CDD505-2E9C-101B-9397-08002B2CF9AE}">
    <vt:lpwstr/>
  </property>
  <property name="FSC#SAPConfigSettingsSC@101.9800:FMM_WIRKUNGSZIELE_EVALUIERUNG" pid="33" fmtid="{D5CDD505-2E9C-101B-9397-08002B2CF9AE}">
    <vt:lpwstr/>
  </property>
  <property name="FSC#SAPConfigSettingsSC@101.9800:FMM_VERTRAG_PROJEKTBESCHREIBUNG" pid="34" fmtid="{D5CDD505-2E9C-101B-9397-08002B2CF9AE}">
    <vt:lpwstr/>
  </property>
  <property name="FSC#SAPConfigSettingsSC@101.9800:FMM_FREITEXT_ALLGEMEINES_SCHREIBEN" pid="35" fmtid="{D5CDD505-2E9C-101B-9397-08002B2CF9AE}">
    <vt:lpwstr/>
  </property>
  <property name="FSC#SAPConfigSettingsSC@101.9800:FMM_ERGEBNIS_DER_ANTRAGSPRUEFUNG" pid="36" fmtid="{D5CDD505-2E9C-101B-9397-08002B2CF9AE}">
    <vt:lpwstr/>
  </property>
  <property name="FSC#SAPConfigSettingsSC@101.9800:FMM_ADRESSE_ALLGEMEINES_SCHREIBEN" pid="37" fmtid="{D5CDD505-2E9C-101B-9397-08002B2CF9AE}">
    <vt:lpwstr/>
  </property>
  <property name="FSC#SAPConfigSettingsSC@101.9800:FMM_PROJEKTZEITRAUM_BIS_PLUS_1M" pid="38" fmtid="{D5CDD505-2E9C-101B-9397-08002B2CF9AE}">
    <vt:lpwstr/>
  </property>
  <property name="FSC#SAPConfigSettingsSC@101.9800:FMM_PROJEKTZEITRAUM_BIS_PLUS_3M" pid="39" fmtid="{D5CDD505-2E9C-101B-9397-08002B2CF9AE}">
    <vt:lpwstr/>
  </property>
  <property name="FSC#SAPConfigSettingsSC@101.9800:FMM_ERSTELLUNGSDATUM_PLUS_35T" pid="40" fmtid="{D5CDD505-2E9C-101B-9397-08002B2CF9AE}">
    <vt:lpwstr/>
  </property>
  <property name="FSC#SAPConfigSettingsSC@101.9800:FMM_VETRAG_SPEZIELLE_FOEDERBEDG" pid="41" fmtid="{D5CDD505-2E9C-101B-9397-08002B2CF9AE}">
    <vt:lpwstr/>
  </property>
  <property name="FSC#SAPConfigSettingsSC@101.9800:FMM_RUECK_FV" pid="42" fmtid="{D5CDD505-2E9C-101B-9397-08002B2CF9AE}">
    <vt:lpwstr/>
  </property>
  <property name="FSC#SAPConfigSettingsSC@101.9800:FMM_ZANTRAGDATUM" pid="43" fmtid="{D5CDD505-2E9C-101B-9397-08002B2CF9AE}">
    <vt:lpwstr/>
  </property>
  <property name="FSC#SAPConfigSettingsSC@101.9800:FMM_DATUM_DES_ANSUCHENS" pid="44" fmtid="{D5CDD505-2E9C-101B-9397-08002B2CF9AE}">
    <vt:lpwstr/>
  </property>
  <property name="FSC#SAPConfigSettingsSC@101.9800:FMM_1_NACHTRAG" pid="45" fmtid="{D5CDD505-2E9C-101B-9397-08002B2CF9AE}">
    <vt:lpwstr/>
  </property>
  <property name="FSC#SAPConfigSettingsSC@101.9800:FMM_2_NACHTRAG" pid="46" fmtid="{D5CDD505-2E9C-101B-9397-08002B2CF9AE}">
    <vt:lpwstr/>
  </property>
  <property name="FSC#SAPConfigSettingsSC@101.9800:FMM_PROJEKTZEITRAUM_VON" pid="47" fmtid="{D5CDD505-2E9C-101B-9397-08002B2CF9AE}">
    <vt:lpwstr/>
  </property>
  <property name="FSC#SAPConfigSettingsSC@101.9800:FMM_PROJEKTZEITRAUM_BIS" pid="48" fmtid="{D5CDD505-2E9C-101B-9397-08002B2CF9AE}">
    <vt:lpwstr/>
  </property>
  <property name="FSC#SAPConfigSettingsSC@101.9800:FMM_IBAN" pid="49" fmtid="{D5CDD505-2E9C-101B-9397-08002B2CF9AE}">
    <vt:lpwstr/>
  </property>
  <property name="FSC#SAPConfigSettingsSC@101.9800:FMM_RECHTSGRUNDLAGE" pid="50" fmtid="{D5CDD505-2E9C-101B-9397-08002B2CF9AE}">
    <vt:lpwstr/>
  </property>
  <property name="FSC#SAPConfigSettingsSC@101.9800:FMM_POSITIONS_APPLICATION" pid="51" fmtid="{D5CDD505-2E9C-101B-9397-08002B2CF9AE}">
    <vt:lpwstr/>
  </property>
  <property name="FSC#SAPConfigSettingsSC@101.9800:FMM_AUFWANDSART_ID" pid="52" fmtid="{D5CDD505-2E9C-101B-9397-08002B2CF9AE}">
    <vt:lpwstr/>
  </property>
  <property name="FSC#SAPConfigSettingsSC@101.9800:FMM_AUFWANDSART_TEXT" pid="53" fmtid="{D5CDD505-2E9C-101B-9397-08002B2CF9AE}">
    <vt:lpwstr/>
  </property>
  <property name="FSC#SAPConfigSettingsSC@101.9800:FMM_GRANTOR_ADDRESS" pid="54" fmtid="{D5CDD505-2E9C-101B-9397-08002B2CF9AE}">
    <vt:lpwstr/>
  </property>
  <property name="FSC#SAPConfigSettingsSC@101.9800:FMM_GRANTOR" pid="55" fmtid="{D5CDD505-2E9C-101B-9397-08002B2CF9AE}">
    <vt:lpwstr/>
  </property>
  <property name="FSC#SAPConfigSettingsSC@101.9800:FMM_GRANTOR_ID" pid="56" fmtid="{D5CDD505-2E9C-101B-9397-08002B2CF9AE}">
    <vt:lpwstr/>
  </property>
  <property name="FSC#SAPConfigSettingsSC@101.9800:FMM_GESCHAEFTSZAHL" pid="57" fmtid="{D5CDD505-2E9C-101B-9397-08002B2CF9AE}">
    <vt:lpwstr/>
  </property>
  <property name="FSC#SAPConfigSettingsSC@101.9800:FMM_MITTELVORBINDUNG" pid="58" fmtid="{D5CDD505-2E9C-101B-9397-08002B2CF9AE}">
    <vt:lpwstr/>
  </property>
  <property name="FSC#SAPConfigSettingsSC@101.9800:FMM_MITTELBINDUNG" pid="59" fmtid="{D5CDD505-2E9C-101B-9397-08002B2CF9AE}">
    <vt:lpwstr/>
  </property>
  <property name="FSC#SAPConfigSettingsSC@101.9800:FMM_PROGRAM_NAME" pid="60" fmtid="{D5CDD505-2E9C-101B-9397-08002B2CF9AE}">
    <vt:lpwstr/>
  </property>
  <property name="FSC#SAPConfigSettingsSC@101.9800:FMM_PROGRAM_ID" pid="61" fmtid="{D5CDD505-2E9C-101B-9397-08002B2CF9AE}">
    <vt:lpwstr/>
  </property>
  <property name="FSC#SAPConfigSettingsSC@101.9800:FMM_TRADEID" pid="62" fmtid="{D5CDD505-2E9C-101B-9397-08002B2CF9AE}">
    <vt:lpwstr/>
  </property>
  <property name="FSC#SAPConfigSettingsSC@101.9800:FMM_VEREINSREGISTERNUMMER" pid="63" fmtid="{D5CDD505-2E9C-101B-9397-08002B2CF9AE}">
    <vt:lpwstr/>
  </property>
  <property name="FSC#SAPConfigSettingsSC@101.9800:FMM_10_MONATLICHE_RATE" pid="64" fmtid="{D5CDD505-2E9C-101B-9397-08002B2CF9AE}">
    <vt:lpwstr/>
  </property>
  <property name="FSC#SAPConfigSettingsSC@101.9800:FMM_10_MONATLICHE_RATE_WAER" pid="65" fmtid="{D5CDD505-2E9C-101B-9397-08002B2CF9AE}">
    <vt:lpwstr/>
  </property>
  <property name="FSC#SAPConfigSettingsSC@101.9800:FMM_10_GP_DETAILBEZ" pid="66" fmtid="{D5CDD505-2E9C-101B-9397-08002B2CF9AE}">
    <vt:lpwstr/>
  </property>
  <property name="FSC#SAPConfigSettingsSC@101.9800:FMM_XX_LGS_MULTISELECT" pid="67" fmtid="{D5CDD505-2E9C-101B-9397-08002B2CF9AE}">
    <vt:lpwstr/>
  </property>
  <property name="FSC#SAPConfigSettingsSC@101.9800:FMM_XX_BUNDESLAND_MULTISELECT" pid="68" fmtid="{D5CDD505-2E9C-101B-9397-08002B2CF9AE}">
    <vt:lpwstr/>
  </property>
  <property name="FSC#SAPConfigSettingsSC@101.9800:FMM_GRANTOR_TYPE_TEXT" pid="69" fmtid="{D5CDD505-2E9C-101B-9397-08002B2CF9AE}">
    <vt:lpwstr/>
  </property>
  <property name="FSC#SAPConfigSettingsSC@101.9800:FMM_GRANTOR_TYPE" pid="70" fmtid="{D5CDD505-2E9C-101B-9397-08002B2CF9AE}">
    <vt:lpwstr/>
  </property>
  <property name="FSC#EIBPRECONFIG@1.1001:EIBInternalApprovedAt" pid="71" fmtid="{D5CDD505-2E9C-101B-9397-08002B2CF9AE}">
    <vt:lpwstr/>
  </property>
  <property name="FSC#EIBPRECONFIG@1.1001:EIBInternalApprovedBy" pid="72" fmtid="{D5CDD505-2E9C-101B-9397-08002B2CF9AE}">
    <vt:lpwstr/>
  </property>
  <property name="FSC#EIBPRECONFIG@1.1001:EIBInternalApprovedByPostTitle" pid="73" fmtid="{D5CDD505-2E9C-101B-9397-08002B2CF9AE}">
    <vt:lpwstr/>
  </property>
  <property name="FSC#EIBPRECONFIG@1.1001:EIBSettlementApprovedBy" pid="74" fmtid="{D5CDD505-2E9C-101B-9397-08002B2CF9AE}">
    <vt:lpwstr/>
  </property>
  <property name="FSC#EIBPRECONFIG@1.1001:EIBSettlementApprovedByFirstnameSurname" pid="75" fmtid="{D5CDD505-2E9C-101B-9397-08002B2CF9AE}">
    <vt:lpwstr/>
  </property>
  <property name="FSC#EIBPRECONFIG@1.1001:EIBSettlementApprovedByPostTitle" pid="76" fmtid="{D5CDD505-2E9C-101B-9397-08002B2CF9AE}">
    <vt:lpwstr/>
  </property>
  <property name="FSC#EIBPRECONFIG@1.1001:EIBApprovedAt" pid="77" fmtid="{D5CDD505-2E9C-101B-9397-08002B2CF9AE}">
    <vt:lpwstr>22.03.2021</vt:lpwstr>
  </property>
  <property name="FSC#EIBPRECONFIG@1.1001:EIBApprovedBy" pid="78" fmtid="{D5CDD505-2E9C-101B-9397-08002B2CF9AE}">
    <vt:lpwstr>Ritzberger-Moser</vt:lpwstr>
  </property>
  <property name="FSC#EIBPRECONFIG@1.1001:EIBApprovedBySubst" pid="79" fmtid="{D5CDD505-2E9C-101B-9397-08002B2CF9AE}">
    <vt:lpwstr/>
  </property>
  <property name="FSC#EIBPRECONFIG@1.1001:EIBApprovedByTitle" pid="80" fmtid="{D5CDD505-2E9C-101B-9397-08002B2CF9AE}">
    <vt:lpwstr>Mag.a Dr.in iur. Anna Ritzberger-Moser</vt:lpwstr>
  </property>
  <property name="FSC#EIBPRECONFIG@1.1001:EIBApprovedByPostTitle" pid="81" fmtid="{D5CDD505-2E9C-101B-9397-08002B2CF9AE}">
    <vt:lpwstr/>
  </property>
  <property name="FSC#EIBPRECONFIG@1.1001:EIBDepartment" pid="82" fmtid="{D5CDD505-2E9C-101B-9397-08002B2CF9AE}">
    <vt:lpwstr>BMA - II/A/1 (Bau- und Bergwesen, Administration)</vt:lpwstr>
  </property>
  <property name="FSC#EIBPRECONFIG@1.1001:EIBDispatchedBy" pid="83" fmtid="{D5CDD505-2E9C-101B-9397-08002B2CF9AE}">
    <vt:lpwstr/>
  </property>
  <property name="FSC#EIBPRECONFIG@1.1001:EIBDispatchedByPostTitle" pid="84" fmtid="{D5CDD505-2E9C-101B-9397-08002B2CF9AE}">
    <vt:lpwstr/>
  </property>
  <property name="FSC#EIBPRECONFIG@1.1001:ExtRefInc" pid="85" fmtid="{D5CDD505-2E9C-101B-9397-08002B2CF9AE}">
    <vt:lpwstr/>
  </property>
  <property name="FSC#EIBPRECONFIG@1.1001:IncomingAddrdate" pid="86" fmtid="{D5CDD505-2E9C-101B-9397-08002B2CF9AE}">
    <vt:lpwstr/>
  </property>
  <property name="FSC#EIBPRECONFIG@1.1001:IncomingDelivery" pid="87" fmtid="{D5CDD505-2E9C-101B-9397-08002B2CF9AE}">
    <vt:lpwstr/>
  </property>
  <property name="FSC#EIBPRECONFIG@1.1001:OwnerEmail" pid="88" fmtid="{D5CDD505-2E9C-101B-9397-08002B2CF9AE}">
    <vt:lpwstr>Peter.Neuhold@bma.gv.at</vt:lpwstr>
  </property>
  <property name="FSC#EIBPRECONFIG@1.1001:FileOUEmail" pid="89" fmtid="{D5CDD505-2E9C-101B-9397-08002B2CF9AE}">
    <vt:lpwstr/>
  </property>
  <property name="FSC#EIBPRECONFIG@1.1001:OUEmail" pid="90" fmtid="{D5CDD505-2E9C-101B-9397-08002B2CF9AE}">
    <vt:lpwstr/>
  </property>
  <property name="FSC#EIBPRECONFIG@1.1001:OwnerGender" pid="91" fmtid="{D5CDD505-2E9C-101B-9397-08002B2CF9AE}">
    <vt:lpwstr>Männlich</vt:lpwstr>
  </property>
  <property name="FSC#EIBPRECONFIG@1.1001:Priority" pid="92" fmtid="{D5CDD505-2E9C-101B-9397-08002B2CF9AE}">
    <vt:lpwstr>Nein</vt:lpwstr>
  </property>
  <property name="FSC#EIBPRECONFIG@1.1001:PreviousFiles" pid="93" fmtid="{D5CDD505-2E9C-101B-9397-08002B2CF9AE}">
    <vt:lpwstr/>
  </property>
  <property name="FSC#EIBPRECONFIG@1.1001:NextFiles" pid="94" fmtid="{D5CDD505-2E9C-101B-9397-08002B2CF9AE}">
    <vt:lpwstr/>
  </property>
  <property name="FSC#EIBPRECONFIG@1.1001:RelatedFiles" pid="95" fmtid="{D5CDD505-2E9C-101B-9397-08002B2CF9AE}">
    <vt:lpwstr/>
  </property>
  <property name="FSC#EIBPRECONFIG@1.1001:CompletedOrdinals" pid="96" fmtid="{D5CDD505-2E9C-101B-9397-08002B2CF9AE}">
    <vt:lpwstr/>
  </property>
  <property name="FSC#EIBPRECONFIG@1.1001:NrAttachments" pid="97" fmtid="{D5CDD505-2E9C-101B-9397-08002B2CF9AE}">
    <vt:lpwstr/>
  </property>
  <property name="FSC#EIBPRECONFIG@1.1001:Attachments" pid="98" fmtid="{D5CDD505-2E9C-101B-9397-08002B2CF9AE}">
    <vt:lpwstr/>
  </property>
  <property name="FSC#EIBPRECONFIG@1.1001:SubjectArea" pid="99" fmtid="{D5CDD505-2E9C-101B-9397-08002B2CF9AE}">
    <vt:lpwstr>Bergbau-und Sprengwesen</vt:lpwstr>
  </property>
  <property name="FSC#EIBPRECONFIG@1.1001:Recipients" pid="100" fmtid="{D5CDD505-2E9C-101B-9397-08002B2CF9AE}">
    <vt:lpwstr/>
  </property>
  <property name="FSC#EIBPRECONFIG@1.1001:Classified" pid="101" fmtid="{D5CDD505-2E9C-101B-9397-08002B2CF9AE}">
    <vt:lpwstr/>
  </property>
  <property name="FSC#EIBPRECONFIG@1.1001:Deadline" pid="102" fmtid="{D5CDD505-2E9C-101B-9397-08002B2CF9AE}">
    <vt:lpwstr/>
  </property>
  <property name="FSC#EIBPRECONFIG@1.1001:SettlementSubj" pid="103" fmtid="{D5CDD505-2E9C-101B-9397-08002B2CF9AE}">
    <vt:lpwstr/>
  </property>
  <property name="FSC#EIBPRECONFIG@1.1001:OUAddr" pid="104" fmtid="{D5CDD505-2E9C-101B-9397-08002B2CF9AE}">
    <vt:lpwstr>Stubenring 1 , 1010 Wien</vt:lpwstr>
  </property>
  <property name="FSC#EIBPRECONFIG@1.1001:FileOUName" pid="105" fmtid="{D5CDD505-2E9C-101B-9397-08002B2CF9AE}">
    <vt:lpwstr>BMA - II/A/1 (Bau- und Bergwesen, Administration)</vt:lpwstr>
  </property>
  <property name="FSC#EIBPRECONFIG@1.1001:FileOUDescr" pid="106" fmtid="{D5CDD505-2E9C-101B-9397-08002B2CF9AE}">
    <vt:lpwstr/>
  </property>
  <property name="FSC#EIBPRECONFIG@1.1001:OUDescr" pid="107" fmtid="{D5CDD505-2E9C-101B-9397-08002B2CF9AE}">
    <vt:lpwstr/>
  </property>
  <property name="FSC#EIBPRECONFIG@1.1001:Signatures" pid="108" fmtid="{D5CDD505-2E9C-101B-9397-08002B2CF9AE}">
    <vt:lpwstr/>
  </property>
  <property name="FSC#EIBPRECONFIG@1.1001:currentuser" pid="109" fmtid="{D5CDD505-2E9C-101B-9397-08002B2CF9AE}">
    <vt:lpwstr>COO.3000.100.1.5959</vt:lpwstr>
  </property>
  <property name="FSC#EIBPRECONFIG@1.1001:currentuserrolegroup" pid="110" fmtid="{D5CDD505-2E9C-101B-9397-08002B2CF9AE}">
    <vt:lpwstr>COO.3000.100.1.5152</vt:lpwstr>
  </property>
  <property name="FSC#EIBPRECONFIG@1.1001:currentuserroleposition" pid="111" fmtid="{D5CDD505-2E9C-101B-9397-08002B2CF9AE}">
    <vt:lpwstr>COO.1.1001.1.4329</vt:lpwstr>
  </property>
  <property name="FSC#EIBPRECONFIG@1.1001:currentuserroot" pid="112" fmtid="{D5CDD505-2E9C-101B-9397-08002B2CF9AE}">
    <vt:lpwstr>COO.3000.127.2.10624</vt:lpwstr>
  </property>
  <property name="FSC#EIBPRECONFIG@1.1001:toplevelobject" pid="113" fmtid="{D5CDD505-2E9C-101B-9397-08002B2CF9AE}">
    <vt:lpwstr>COO.3000.127.7.598925</vt:lpwstr>
  </property>
  <property name="FSC#EIBPRECONFIG@1.1001:objchangedby" pid="114" fmtid="{D5CDD505-2E9C-101B-9397-08002B2CF9AE}">
    <vt:lpwstr>Dipl.Ing. Peter Neuhold</vt:lpwstr>
  </property>
  <property name="FSC#EIBPRECONFIG@1.1001:objchangedbyPostTitle" pid="115" fmtid="{D5CDD505-2E9C-101B-9397-08002B2CF9AE}">
    <vt:lpwstr/>
  </property>
  <property name="FSC#EIBPRECONFIG@1.1001:objchangedat" pid="116" fmtid="{D5CDD505-2E9C-101B-9397-08002B2CF9AE}">
    <vt:lpwstr>30.03.2021</vt:lpwstr>
  </property>
  <property name="FSC#EIBPRECONFIG@1.1001:objname" pid="117" fmtid="{D5CDD505-2E9C-101B-9397-08002B2CF9AE}">
    <vt:lpwstr>Hilfstool Quarzfeinstaub Evaluierung</vt:lpwstr>
  </property>
  <property name="FSC#EIBPRECONFIG@1.1001:EIBProcessResponsiblePhone" pid="118" fmtid="{D5CDD505-2E9C-101B-9397-08002B2CF9AE}">
    <vt:lpwstr>630652</vt:lpwstr>
  </property>
  <property name="FSC#EIBPRECONFIG@1.1001:EIBProcessResponsibleMail" pid="119" fmtid="{D5CDD505-2E9C-101B-9397-08002B2CF9AE}">
    <vt:lpwstr>Claudia.Gur@bma.gv.at</vt:lpwstr>
  </property>
  <property name="FSC#EIBPRECONFIG@1.1001:EIBProcessResponsibleFax" pid="120" fmtid="{D5CDD505-2E9C-101B-9397-08002B2CF9AE}">
    <vt:lpwstr>+43 (1) 71894702560</vt:lpwstr>
  </property>
  <property name="FSC#EIBPRECONFIG@1.1001:EIBProcessResponsiblePostTitle" pid="121" fmtid="{D5CDD505-2E9C-101B-9397-08002B2CF9AE}">
    <vt:lpwstr/>
  </property>
  <property name="FSC#EIBPRECONFIG@1.1001:EIBProcessResponsible" pid="122" fmtid="{D5CDD505-2E9C-101B-9397-08002B2CF9AE}">
    <vt:lpwstr>Claudia Gur</vt:lpwstr>
  </property>
  <property name="FSC#EIBPRECONFIG@1.1001:FileResponsibleFullName" pid="123" fmtid="{D5CDD505-2E9C-101B-9397-08002B2CF9AE}">
    <vt:lpwstr>Mag.rer.nat. Dr. Bernd Kolenprat</vt:lpwstr>
  </property>
  <property name="FSC#EIBPRECONFIG@1.1001:FileResponsibleFirstnameSurname" pid="124" fmtid="{D5CDD505-2E9C-101B-9397-08002B2CF9AE}">
    <vt:lpwstr>Bernd Kolenprat</vt:lpwstr>
  </property>
  <property name="FSC#EIBPRECONFIG@1.1001:FileResponsibleEmail" pid="125" fmtid="{D5CDD505-2E9C-101B-9397-08002B2CF9AE}">
    <vt:lpwstr>Bernd.Kolenprat@bma.gv.at</vt:lpwstr>
  </property>
  <property name="FSC#EIBPRECONFIG@1.1001:FileResponsibleExtension" pid="126" fmtid="{D5CDD505-2E9C-101B-9397-08002B2CF9AE}">
    <vt:lpwstr>630615</vt:lpwstr>
  </property>
  <property name="FSC#EIBPRECONFIG@1.1001:FileResponsibleFaxExtension" pid="127" fmtid="{D5CDD505-2E9C-101B-9397-08002B2CF9AE}">
    <vt:lpwstr>+43 (1) 71894702567</vt:lpwstr>
  </property>
  <property name="FSC#EIBPRECONFIG@1.1001:FileResponsibleGender" pid="128" fmtid="{D5CDD505-2E9C-101B-9397-08002B2CF9AE}">
    <vt:lpwstr>Männlich</vt:lpwstr>
  </property>
  <property name="FSC#EIBPRECONFIG@1.1001:OwnerPostTitle" pid="129" fmtid="{D5CDD505-2E9C-101B-9397-08002B2CF9AE}">
    <vt:lpwstr/>
  </property>
  <property name="FSC#EIBPRECONFIG@1.1001:IsFileAttachment" pid="130" fmtid="{D5CDD505-2E9C-101B-9397-08002B2CF9AE}">
    <vt:lpwstr>Ja</vt:lpwstr>
  </property>
  <property name="FSC#COOELAK@1.1001:Subject" pid="131" fmtid="{D5CDD505-2E9C-101B-9397-08002B2CF9AE}">
    <vt:lpwstr>Bergbau-und Sprengwesen_x000d__x000a_Schwerpunktaktion Quarzfeinstaub im Bau und Bergbau</vt:lpwstr>
  </property>
  <property name="FSC#COOELAK@1.1001:FileReference" pid="132" fmtid="{D5CDD505-2E9C-101B-9397-08002B2CF9AE}">
    <vt:lpwstr>2021-0.100.642</vt:lpwstr>
  </property>
  <property name="FSC#COOELAK@1.1001:FileRefYear" pid="133" fmtid="{D5CDD505-2E9C-101B-9397-08002B2CF9AE}">
    <vt:lpwstr>2021</vt:lpwstr>
  </property>
  <property name="FSC#COOELAK@1.1001:FileRefOrdinal" pid="134" fmtid="{D5CDD505-2E9C-101B-9397-08002B2CF9AE}">
    <vt:lpwstr>100642</vt:lpwstr>
  </property>
  <property name="FSC#COOELAK@1.1001:FileRefOU" pid="135" fmtid="{D5CDD505-2E9C-101B-9397-08002B2CF9AE}">
    <vt:lpwstr>II/A/1</vt:lpwstr>
  </property>
  <property name="FSC#COOELAK@1.1001:Organization" pid="136" fmtid="{D5CDD505-2E9C-101B-9397-08002B2CF9AE}">
    <vt:lpwstr/>
  </property>
  <property name="FSC#COOELAK@1.1001:Owner" pid="137" fmtid="{D5CDD505-2E9C-101B-9397-08002B2CF9AE}">
    <vt:lpwstr>Dipl.Ing. Peter Neuhold</vt:lpwstr>
  </property>
  <property name="FSC#COOELAK@1.1001:OwnerExtension" pid="138" fmtid="{D5CDD505-2E9C-101B-9397-08002B2CF9AE}">
    <vt:lpwstr>630610</vt:lpwstr>
  </property>
  <property name="FSC#COOELAK@1.1001:OwnerFaxExtension" pid="139" fmtid="{D5CDD505-2E9C-101B-9397-08002B2CF9AE}">
    <vt:lpwstr>+43 (1) 71894702764</vt:lpwstr>
  </property>
  <property name="FSC#COOELAK@1.1001:DispatchedBy" pid="140" fmtid="{D5CDD505-2E9C-101B-9397-08002B2CF9AE}">
    <vt:lpwstr/>
  </property>
  <property name="FSC#COOELAK@1.1001:DispatchedAt" pid="141" fmtid="{D5CDD505-2E9C-101B-9397-08002B2CF9AE}">
    <vt:lpwstr/>
  </property>
  <property name="FSC#COOELAK@1.1001:ApprovedBy" pid="142" fmtid="{D5CDD505-2E9C-101B-9397-08002B2CF9AE}">
    <vt:lpwstr/>
  </property>
  <property name="FSC#COOELAK@1.1001:ApprovedAt" pid="143" fmtid="{D5CDD505-2E9C-101B-9397-08002B2CF9AE}">
    <vt:lpwstr/>
  </property>
  <property name="FSC#COOELAK@1.1001:Department" pid="144" fmtid="{D5CDD505-2E9C-101B-9397-08002B2CF9AE}">
    <vt:lpwstr>BMA - II/A/1 (Bau- und Bergwesen, Administration)</vt:lpwstr>
  </property>
  <property name="FSC#COOELAK@1.1001:CreatedAt" pid="145" fmtid="{D5CDD505-2E9C-101B-9397-08002B2CF9AE}">
    <vt:lpwstr>30.03.2021</vt:lpwstr>
  </property>
  <property name="FSC#COOELAK@1.1001:OU" pid="146" fmtid="{D5CDD505-2E9C-101B-9397-08002B2CF9AE}">
    <vt:lpwstr>BMA - II/A/1 (Bau- und Bergwesen, Administration)</vt:lpwstr>
  </property>
  <property name="FSC#COOELAK@1.1001:Priority" pid="147" fmtid="{D5CDD505-2E9C-101B-9397-08002B2CF9AE}">
    <vt:lpwstr> ()</vt:lpwstr>
  </property>
  <property name="FSC#COOELAK@1.1001:ObjBarCode" pid="148" fmtid="{D5CDD505-2E9C-101B-9397-08002B2CF9AE}">
    <vt:lpwstr>*COO.3000.127.7.662223*</vt:lpwstr>
  </property>
  <property name="FSC#COOELAK@1.1001:RefBarCode" pid="149" fmtid="{D5CDD505-2E9C-101B-9397-08002B2CF9AE}">
    <vt:lpwstr/>
  </property>
  <property name="FSC#COOELAK@1.1001:FileRefBarCode" pid="150" fmtid="{D5CDD505-2E9C-101B-9397-08002B2CF9AE}">
    <vt:lpwstr>*2021-0.100.642*</vt:lpwstr>
  </property>
  <property name="FSC#COOELAK@1.1001:ExternalRef" pid="151" fmtid="{D5CDD505-2E9C-101B-9397-08002B2CF9AE}">
    <vt:lpwstr/>
  </property>
  <property name="FSC#COOELAK@1.1001:IncomingNumber" pid="152" fmtid="{D5CDD505-2E9C-101B-9397-08002B2CF9AE}">
    <vt:lpwstr/>
  </property>
  <property name="FSC#COOELAK@1.1001:IncomingSubject" pid="153" fmtid="{D5CDD505-2E9C-101B-9397-08002B2CF9AE}">
    <vt:lpwstr/>
  </property>
  <property name="FSC#COOELAK@1.1001:ProcessResponsible" pid="154" fmtid="{D5CDD505-2E9C-101B-9397-08002B2CF9AE}">
    <vt:lpwstr>Kolenprat, Bernd Mag.rer.nat. Dr.</vt:lpwstr>
  </property>
  <property name="FSC#COOELAK@1.1001:ProcessResponsiblePhone" pid="155" fmtid="{D5CDD505-2E9C-101B-9397-08002B2CF9AE}">
    <vt:lpwstr>+43 (1) 71100-630615</vt:lpwstr>
  </property>
  <property name="FSC#COOELAK@1.1001:ProcessResponsibleMail" pid="156" fmtid="{D5CDD505-2E9C-101B-9397-08002B2CF9AE}">
    <vt:lpwstr>Bernd.Kolenprat@bma.gv.at</vt:lpwstr>
  </property>
  <property name="FSC#COOELAK@1.1001:ProcessResponsibleFax" pid="157" fmtid="{D5CDD505-2E9C-101B-9397-08002B2CF9AE}">
    <vt:lpwstr>+43 (1) 71894702567</vt:lpwstr>
  </property>
  <property name="FSC#COOELAK@1.1001:ApproverFirstName" pid="158" fmtid="{D5CDD505-2E9C-101B-9397-08002B2CF9AE}">
    <vt:lpwstr/>
  </property>
  <property name="FSC#COOELAK@1.1001:ApproverSurName" pid="159" fmtid="{D5CDD505-2E9C-101B-9397-08002B2CF9AE}">
    <vt:lpwstr/>
  </property>
  <property name="FSC#COOELAK@1.1001:ApproverTitle" pid="160" fmtid="{D5CDD505-2E9C-101B-9397-08002B2CF9AE}">
    <vt:lpwstr/>
  </property>
  <property name="FSC#COOELAK@1.1001:ExternalDate" pid="161" fmtid="{D5CDD505-2E9C-101B-9397-08002B2CF9AE}">
    <vt:lpwstr/>
  </property>
  <property name="FSC#COOELAK@1.1001:SettlementApprovedAt" pid="162" fmtid="{D5CDD505-2E9C-101B-9397-08002B2CF9AE}">
    <vt:lpwstr/>
  </property>
  <property name="FSC#COOELAK@1.1001:BaseNumber" pid="163" fmtid="{D5CDD505-2E9C-101B-9397-08002B2CF9AE}">
    <vt:lpwstr>461.316</vt:lpwstr>
  </property>
  <property name="FSC#COOELAK@1.1001:CurrentUserRolePos" pid="164" fmtid="{D5CDD505-2E9C-101B-9397-08002B2CF9AE}">
    <vt:lpwstr>Kanzlist/in</vt:lpwstr>
  </property>
  <property name="FSC#COOELAK@1.1001:CurrentUserEmail" pid="165" fmtid="{D5CDD505-2E9C-101B-9397-08002B2CF9AE}">
    <vt:lpwstr>Ulrike.Gangl@bma.gv.at</vt:lpwstr>
  </property>
  <property name="FSC#ELAKGOV@1.1001:PersonalSubjGender" pid="166" fmtid="{D5CDD505-2E9C-101B-9397-08002B2CF9AE}">
    <vt:lpwstr/>
  </property>
  <property name="FSC#ELAKGOV@1.1001:PersonalSubjFirstName" pid="167" fmtid="{D5CDD505-2E9C-101B-9397-08002B2CF9AE}">
    <vt:lpwstr/>
  </property>
  <property name="FSC#ELAKGOV@1.1001:PersonalSubjSurName" pid="168" fmtid="{D5CDD505-2E9C-101B-9397-08002B2CF9AE}">
    <vt:lpwstr/>
  </property>
  <property name="FSC#ELAKGOV@1.1001:PersonalSubjSalutation" pid="169" fmtid="{D5CDD505-2E9C-101B-9397-08002B2CF9AE}">
    <vt:lpwstr/>
  </property>
  <property name="FSC#ELAKGOV@1.1001:PersonalSubjAddress" pid="170" fmtid="{D5CDD505-2E9C-101B-9397-08002B2CF9AE}">
    <vt:lpwstr/>
  </property>
  <property name="FSC#ATSTATECFG@1.1001:Office" pid="171" fmtid="{D5CDD505-2E9C-101B-9397-08002B2CF9AE}">
    <vt:lpwstr/>
  </property>
  <property name="FSC#ATSTATECFG@1.1001:Agent" pid="172" fmtid="{D5CDD505-2E9C-101B-9397-08002B2CF9AE}">
    <vt:lpwstr/>
  </property>
  <property name="FSC#ATSTATECFG@1.1001:AgentPhone" pid="173" fmtid="{D5CDD505-2E9C-101B-9397-08002B2CF9AE}">
    <vt:lpwstr/>
  </property>
  <property name="FSC#ATSTATECFG@1.1001:DepartmentFax" pid="174" fmtid="{D5CDD505-2E9C-101B-9397-08002B2CF9AE}">
    <vt:lpwstr/>
  </property>
  <property name="FSC#ATSTATECFG@1.1001:DepartmentEmail" pid="175" fmtid="{D5CDD505-2E9C-101B-9397-08002B2CF9AE}">
    <vt:lpwstr/>
  </property>
  <property name="FSC#ATSTATECFG@1.1001:SubfileDate" pid="176" fmtid="{D5CDD505-2E9C-101B-9397-08002B2CF9AE}">
    <vt:lpwstr/>
  </property>
  <property name="FSC#ATSTATECFG@1.1001:SubfileSubject" pid="177" fmtid="{D5CDD505-2E9C-101B-9397-08002B2CF9AE}">
    <vt:lpwstr/>
  </property>
  <property name="FSC#ATSTATECFG@1.1001:DepartmentZipCode" pid="178" fmtid="{D5CDD505-2E9C-101B-9397-08002B2CF9AE}">
    <vt:lpwstr/>
  </property>
  <property name="FSC#ATSTATECFG@1.1001:DepartmentCountry" pid="179" fmtid="{D5CDD505-2E9C-101B-9397-08002B2CF9AE}">
    <vt:lpwstr/>
  </property>
  <property name="FSC#ATSTATECFG@1.1001:DepartmentCity" pid="180" fmtid="{D5CDD505-2E9C-101B-9397-08002B2CF9AE}">
    <vt:lpwstr/>
  </property>
  <property name="FSC#ATSTATECFG@1.1001:DepartmentStreet" pid="181" fmtid="{D5CDD505-2E9C-101B-9397-08002B2CF9AE}">
    <vt:lpwstr/>
  </property>
  <property name="FSC#ATSTATECFG@1.1001:DepartmentDVR" pid="182" fmtid="{D5CDD505-2E9C-101B-9397-08002B2CF9AE}">
    <vt:lpwstr/>
  </property>
  <property name="FSC#ATSTATECFG@1.1001:DepartmentUID" pid="183" fmtid="{D5CDD505-2E9C-101B-9397-08002B2CF9AE}">
    <vt:lpwstr/>
  </property>
  <property name="FSC#ATSTATECFG@1.1001:SubfileReference" pid="184" fmtid="{D5CDD505-2E9C-101B-9397-08002B2CF9AE}">
    <vt:lpwstr/>
  </property>
  <property name="FSC#ATSTATECFG@1.1001:Clause" pid="185" fmtid="{D5CDD505-2E9C-101B-9397-08002B2CF9AE}">
    <vt:lpwstr/>
  </property>
  <property name="FSC#ATSTATECFG@1.1001:ApprovedSignature" pid="186" fmtid="{D5CDD505-2E9C-101B-9397-08002B2CF9AE}">
    <vt:lpwstr/>
  </property>
  <property name="FSC#ATSTATECFG@1.1001:BankAccount" pid="187" fmtid="{D5CDD505-2E9C-101B-9397-08002B2CF9AE}">
    <vt:lpwstr/>
  </property>
  <property name="FSC#ATSTATECFG@1.1001:BankAccountOwner" pid="188" fmtid="{D5CDD505-2E9C-101B-9397-08002B2CF9AE}">
    <vt:lpwstr/>
  </property>
  <property name="FSC#ATSTATECFG@1.1001:BankInstitute" pid="189" fmtid="{D5CDD505-2E9C-101B-9397-08002B2CF9AE}">
    <vt:lpwstr/>
  </property>
  <property name="FSC#ATSTATECFG@1.1001:BankAccountID" pid="190" fmtid="{D5CDD505-2E9C-101B-9397-08002B2CF9AE}">
    <vt:lpwstr/>
  </property>
  <property name="FSC#ATSTATECFG@1.1001:BankAccountIBAN" pid="191" fmtid="{D5CDD505-2E9C-101B-9397-08002B2CF9AE}">
    <vt:lpwstr/>
  </property>
  <property name="FSC#ATSTATECFG@1.1001:BankAccountBIC" pid="192" fmtid="{D5CDD505-2E9C-101B-9397-08002B2CF9AE}">
    <vt:lpwstr/>
  </property>
  <property name="FSC#ATSTATECFG@1.1001:BankName" pid="193" fmtid="{D5CDD505-2E9C-101B-9397-08002B2CF9AE}">
    <vt:lpwstr/>
  </property>
  <property name="FSC#COOELAK@1.1001:ObjectAddressees" pid="194" fmtid="{D5CDD505-2E9C-101B-9397-08002B2CF9AE}">
    <vt:lpwstr/>
  </property>
  <property name="FSC#COOELAK@1.1001:replyreference" pid="195" fmtid="{D5CDD505-2E9C-101B-9397-08002B2CF9AE}">
    <vt:lpwstr/>
  </property>
  <property name="FSC#ATPRECONFIG@1.1001:ChargePreview" pid="196" fmtid="{D5CDD505-2E9C-101B-9397-08002B2CF9AE}">
    <vt:lpwstr/>
  </property>
  <property name="FSC#ATSTATECFG@1.1001:ExternalFile" pid="197" fmtid="{D5CDD505-2E9C-101B-9397-08002B2CF9AE}">
    <vt:lpwstr/>
  </property>
  <property name="FSC#COOSYSTEM@1.1:Container" pid="198" fmtid="{D5CDD505-2E9C-101B-9397-08002B2CF9AE}">
    <vt:lpwstr>COO.3000.127.7.662223</vt:lpwstr>
  </property>
  <property name="FSC#FSCFOLIO@1.1001:docpropproject" pid="199" fmtid="{D5CDD505-2E9C-101B-9397-08002B2CF9AE}">
    <vt:lpwstr/>
  </property>
  <property name="FSC$NOPARSEFILE" pid="200" fmtid="{D5CDD505-2E9C-101B-9397-08002B2CF9AE}">
    <vt:bool>true</vt:bool>
  </property>
</Properties>
</file>