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35" windowHeight="11955" tabRatio="926"/>
  </bookViews>
  <sheets>
    <sheet name="Bewertungssystem mit Garage" sheetId="24" r:id="rId1"/>
    <sheet name="Bewertungssystem ohne Garage" sheetId="25" r:id="rId2"/>
    <sheet name="Bewsys Beispiel" sheetId="19" r:id="rId3"/>
    <sheet name="Bewsys ohne Ga Beispiel" sheetId="22" r:id="rId4"/>
    <sheet name="Bewsys Vorentwurf" sheetId="23" r:id="rId5"/>
  </sheets>
  <definedNames>
    <definedName name="_xlnm.Print_Area" localSheetId="0">'Bewertungssystem mit Garage'!$A$1:$N$96</definedName>
    <definedName name="_xlnm.Print_Area" localSheetId="1">'Bewertungssystem ohne Garage'!$A$1:$N$87</definedName>
    <definedName name="_xlnm.Print_Area" localSheetId="2">'Bewsys Beispiel'!$A$1:$N$96</definedName>
    <definedName name="_xlnm.Print_Area" localSheetId="3">'Bewsys ohne Ga Beispiel'!$A$1:$N$87</definedName>
    <definedName name="_xlnm.Print_Area" localSheetId="4">'Bewsys Vorentwurf'!$A$1:$N$96</definedName>
  </definedNames>
  <calcPr calcId="125725"/>
</workbook>
</file>

<file path=xl/calcChain.xml><?xml version="1.0" encoding="utf-8"?>
<calcChain xmlns="http://schemas.openxmlformats.org/spreadsheetml/2006/main">
  <c r="C87" i="25"/>
  <c r="F86"/>
  <c r="G85"/>
  <c r="G84"/>
  <c r="G82"/>
  <c r="G81"/>
  <c r="G83" s="1"/>
  <c r="F79"/>
  <c r="G78"/>
  <c r="G77"/>
  <c r="G76"/>
  <c r="G79" s="1"/>
  <c r="F74"/>
  <c r="G73"/>
  <c r="G74" s="1"/>
  <c r="F71"/>
  <c r="G70"/>
  <c r="G69"/>
  <c r="G68"/>
  <c r="G67"/>
  <c r="H62"/>
  <c r="E62"/>
  <c r="E85" s="1"/>
  <c r="D62"/>
  <c r="D85" s="1"/>
  <c r="H61"/>
  <c r="E61"/>
  <c r="E84" s="1"/>
  <c r="D61"/>
  <c r="D84" s="1"/>
  <c r="E59"/>
  <c r="E82" s="1"/>
  <c r="D59"/>
  <c r="D82" s="1"/>
  <c r="H58"/>
  <c r="E58"/>
  <c r="E81" s="1"/>
  <c r="D58"/>
  <c r="D81" s="1"/>
  <c r="H55"/>
  <c r="E55"/>
  <c r="E78" s="1"/>
  <c r="D55"/>
  <c r="D78" s="1"/>
  <c r="H54"/>
  <c r="E54"/>
  <c r="E77" s="1"/>
  <c r="D54"/>
  <c r="D77" s="1"/>
  <c r="H53"/>
  <c r="E53"/>
  <c r="E76" s="1"/>
  <c r="D53"/>
  <c r="D76" s="1"/>
  <c r="H50"/>
  <c r="E50"/>
  <c r="E73" s="1"/>
  <c r="D50"/>
  <c r="D73" s="1"/>
  <c r="H47"/>
  <c r="E47"/>
  <c r="E70" s="1"/>
  <c r="D47"/>
  <c r="D70" s="1"/>
  <c r="H46"/>
  <c r="E46"/>
  <c r="E69" s="1"/>
  <c r="D46"/>
  <c r="D69" s="1"/>
  <c r="H45"/>
  <c r="E45"/>
  <c r="E68" s="1"/>
  <c r="D45"/>
  <c r="D68" s="1"/>
  <c r="H44"/>
  <c r="E44"/>
  <c r="E67" s="1"/>
  <c r="D44"/>
  <c r="D67" s="1"/>
  <c r="N39"/>
  <c r="N62" s="1"/>
  <c r="M39"/>
  <c r="M62" s="1"/>
  <c r="L39"/>
  <c r="L62" s="1"/>
  <c r="K39"/>
  <c r="K62" s="1"/>
  <c r="J39"/>
  <c r="J62" s="1"/>
  <c r="I39"/>
  <c r="I62" s="1"/>
  <c r="N38"/>
  <c r="N61" s="1"/>
  <c r="M38"/>
  <c r="M61" s="1"/>
  <c r="L38"/>
  <c r="L61" s="1"/>
  <c r="K38"/>
  <c r="K61" s="1"/>
  <c r="J38"/>
  <c r="J61" s="1"/>
  <c r="I38"/>
  <c r="I61" s="1"/>
  <c r="N36"/>
  <c r="M36"/>
  <c r="L36"/>
  <c r="K36"/>
  <c r="J36"/>
  <c r="I36"/>
  <c r="H36"/>
  <c r="M82" s="1"/>
  <c r="N35"/>
  <c r="N81" s="1"/>
  <c r="M35"/>
  <c r="M81" s="1"/>
  <c r="M83" s="1"/>
  <c r="M60" s="1"/>
  <c r="L35"/>
  <c r="L81" s="1"/>
  <c r="K35"/>
  <c r="K81" s="1"/>
  <c r="J35"/>
  <c r="J81" s="1"/>
  <c r="I35"/>
  <c r="I81" s="1"/>
  <c r="N32"/>
  <c r="N78" s="1"/>
  <c r="M32"/>
  <c r="M78" s="1"/>
  <c r="L32"/>
  <c r="L78" s="1"/>
  <c r="K32"/>
  <c r="K78" s="1"/>
  <c r="J32"/>
  <c r="J78" s="1"/>
  <c r="I32"/>
  <c r="I78" s="1"/>
  <c r="N31"/>
  <c r="N77" s="1"/>
  <c r="M31"/>
  <c r="M77" s="1"/>
  <c r="L31"/>
  <c r="L77" s="1"/>
  <c r="K31"/>
  <c r="K77" s="1"/>
  <c r="J31"/>
  <c r="J77" s="1"/>
  <c r="I31"/>
  <c r="I77" s="1"/>
  <c r="N30"/>
  <c r="N76" s="1"/>
  <c r="N79" s="1"/>
  <c r="N56" s="1"/>
  <c r="M30"/>
  <c r="M76" s="1"/>
  <c r="M79" s="1"/>
  <c r="M56" s="1"/>
  <c r="L30"/>
  <c r="L76" s="1"/>
  <c r="L79" s="1"/>
  <c r="L56" s="1"/>
  <c r="K30"/>
  <c r="K76" s="1"/>
  <c r="K79" s="1"/>
  <c r="K56" s="1"/>
  <c r="J30"/>
  <c r="J76" s="1"/>
  <c r="J79" s="1"/>
  <c r="J56" s="1"/>
  <c r="I30"/>
  <c r="I76" s="1"/>
  <c r="I79" s="1"/>
  <c r="I56" s="1"/>
  <c r="N27"/>
  <c r="N73" s="1"/>
  <c r="N74" s="1"/>
  <c r="N51" s="1"/>
  <c r="M27"/>
  <c r="M73" s="1"/>
  <c r="M74" s="1"/>
  <c r="M51" s="1"/>
  <c r="L27"/>
  <c r="L73" s="1"/>
  <c r="L74" s="1"/>
  <c r="L51" s="1"/>
  <c r="K27"/>
  <c r="K73" s="1"/>
  <c r="K74" s="1"/>
  <c r="K51" s="1"/>
  <c r="J27"/>
  <c r="J73" s="1"/>
  <c r="J74" s="1"/>
  <c r="J51" s="1"/>
  <c r="I27"/>
  <c r="I73" s="1"/>
  <c r="I74" s="1"/>
  <c r="I51" s="1"/>
  <c r="N24"/>
  <c r="N70" s="1"/>
  <c r="M24"/>
  <c r="M70" s="1"/>
  <c r="L24"/>
  <c r="L70" s="1"/>
  <c r="K24"/>
  <c r="K70" s="1"/>
  <c r="J24"/>
  <c r="J70" s="1"/>
  <c r="I24"/>
  <c r="I70" s="1"/>
  <c r="N23"/>
  <c r="N69" s="1"/>
  <c r="M23"/>
  <c r="M69" s="1"/>
  <c r="L23"/>
  <c r="L69" s="1"/>
  <c r="K23"/>
  <c r="K69" s="1"/>
  <c r="J23"/>
  <c r="J69" s="1"/>
  <c r="I23"/>
  <c r="I69" s="1"/>
  <c r="N22"/>
  <c r="N68" s="1"/>
  <c r="M22"/>
  <c r="M68" s="1"/>
  <c r="L22"/>
  <c r="L68" s="1"/>
  <c r="K22"/>
  <c r="K68" s="1"/>
  <c r="J22"/>
  <c r="J68" s="1"/>
  <c r="I22"/>
  <c r="I68" s="1"/>
  <c r="N21"/>
  <c r="N67" s="1"/>
  <c r="M21"/>
  <c r="M67" s="1"/>
  <c r="L21"/>
  <c r="L67" s="1"/>
  <c r="K21"/>
  <c r="K67" s="1"/>
  <c r="J21"/>
  <c r="J67" s="1"/>
  <c r="I21"/>
  <c r="I67" s="1"/>
  <c r="N17"/>
  <c r="M17"/>
  <c r="L17"/>
  <c r="K17"/>
  <c r="J17"/>
  <c r="I17"/>
  <c r="N16"/>
  <c r="M16"/>
  <c r="L16"/>
  <c r="K16"/>
  <c r="J16"/>
  <c r="I16"/>
  <c r="C96" i="24"/>
  <c r="F95"/>
  <c r="G94"/>
  <c r="G93"/>
  <c r="G91"/>
  <c r="G90"/>
  <c r="G92" s="1"/>
  <c r="F88"/>
  <c r="G87"/>
  <c r="G86"/>
  <c r="G85"/>
  <c r="G88" s="1"/>
  <c r="F83"/>
  <c r="G82"/>
  <c r="G81"/>
  <c r="F79"/>
  <c r="G78"/>
  <c r="G77"/>
  <c r="G76"/>
  <c r="G75"/>
  <c r="G74"/>
  <c r="H69"/>
  <c r="E69"/>
  <c r="E94" s="1"/>
  <c r="D69"/>
  <c r="D94" s="1"/>
  <c r="H68"/>
  <c r="E68"/>
  <c r="E93" s="1"/>
  <c r="D68"/>
  <c r="D93" s="1"/>
  <c r="E66"/>
  <c r="E91" s="1"/>
  <c r="D66"/>
  <c r="D91" s="1"/>
  <c r="H65"/>
  <c r="E65"/>
  <c r="E90" s="1"/>
  <c r="D65"/>
  <c r="D90" s="1"/>
  <c r="H62"/>
  <c r="E62"/>
  <c r="E87" s="1"/>
  <c r="D62"/>
  <c r="D87" s="1"/>
  <c r="H61"/>
  <c r="E61"/>
  <c r="E86" s="1"/>
  <c r="D61"/>
  <c r="D86" s="1"/>
  <c r="H60"/>
  <c r="E60"/>
  <c r="E85" s="1"/>
  <c r="D60"/>
  <c r="D85" s="1"/>
  <c r="H57"/>
  <c r="E57"/>
  <c r="E82" s="1"/>
  <c r="D57"/>
  <c r="D82" s="1"/>
  <c r="H56"/>
  <c r="E56"/>
  <c r="E81" s="1"/>
  <c r="D56"/>
  <c r="D81" s="1"/>
  <c r="H53"/>
  <c r="E53"/>
  <c r="E78" s="1"/>
  <c r="D53"/>
  <c r="D78" s="1"/>
  <c r="H52"/>
  <c r="E52"/>
  <c r="E77" s="1"/>
  <c r="D52"/>
  <c r="D77" s="1"/>
  <c r="H51"/>
  <c r="E51"/>
  <c r="E76" s="1"/>
  <c r="D51"/>
  <c r="D76" s="1"/>
  <c r="H50"/>
  <c r="E50"/>
  <c r="E75" s="1"/>
  <c r="D50"/>
  <c r="D75" s="1"/>
  <c r="H49"/>
  <c r="E49"/>
  <c r="E74" s="1"/>
  <c r="D49"/>
  <c r="D74" s="1"/>
  <c r="N44"/>
  <c r="N69" s="1"/>
  <c r="M44"/>
  <c r="M69" s="1"/>
  <c r="L44"/>
  <c r="L69" s="1"/>
  <c r="K44"/>
  <c r="K69" s="1"/>
  <c r="J44"/>
  <c r="J69" s="1"/>
  <c r="I44"/>
  <c r="I69" s="1"/>
  <c r="N43"/>
  <c r="N68" s="1"/>
  <c r="M43"/>
  <c r="M68" s="1"/>
  <c r="L43"/>
  <c r="L68" s="1"/>
  <c r="K43"/>
  <c r="K68" s="1"/>
  <c r="J43"/>
  <c r="J68" s="1"/>
  <c r="I43"/>
  <c r="I68" s="1"/>
  <c r="N41"/>
  <c r="M41"/>
  <c r="L41"/>
  <c r="K41"/>
  <c r="J41"/>
  <c r="I41"/>
  <c r="H41"/>
  <c r="N40"/>
  <c r="N90" s="1"/>
  <c r="M40"/>
  <c r="M90" s="1"/>
  <c r="L40"/>
  <c r="L90" s="1"/>
  <c r="K40"/>
  <c r="K90" s="1"/>
  <c r="J40"/>
  <c r="J90" s="1"/>
  <c r="I40"/>
  <c r="I90" s="1"/>
  <c r="N37"/>
  <c r="N87" s="1"/>
  <c r="M37"/>
  <c r="M87" s="1"/>
  <c r="L37"/>
  <c r="L87" s="1"/>
  <c r="K37"/>
  <c r="K87" s="1"/>
  <c r="J37"/>
  <c r="J87" s="1"/>
  <c r="I37"/>
  <c r="I87" s="1"/>
  <c r="N36"/>
  <c r="N86" s="1"/>
  <c r="M36"/>
  <c r="M86" s="1"/>
  <c r="L36"/>
  <c r="L86" s="1"/>
  <c r="K36"/>
  <c r="K86" s="1"/>
  <c r="J36"/>
  <c r="J86" s="1"/>
  <c r="I36"/>
  <c r="I86" s="1"/>
  <c r="N35"/>
  <c r="N85" s="1"/>
  <c r="N88" s="1"/>
  <c r="N63" s="1"/>
  <c r="M35"/>
  <c r="M85" s="1"/>
  <c r="M88" s="1"/>
  <c r="M63" s="1"/>
  <c r="L35"/>
  <c r="L85" s="1"/>
  <c r="K35"/>
  <c r="K85" s="1"/>
  <c r="K88" s="1"/>
  <c r="K63" s="1"/>
  <c r="J35"/>
  <c r="J85" s="1"/>
  <c r="J88" s="1"/>
  <c r="J63" s="1"/>
  <c r="I35"/>
  <c r="I85" s="1"/>
  <c r="I88" s="1"/>
  <c r="I63" s="1"/>
  <c r="N32"/>
  <c r="N82" s="1"/>
  <c r="M32"/>
  <c r="M82" s="1"/>
  <c r="L32"/>
  <c r="L82" s="1"/>
  <c r="K32"/>
  <c r="K82" s="1"/>
  <c r="J32"/>
  <c r="J82" s="1"/>
  <c r="I32"/>
  <c r="I82" s="1"/>
  <c r="N31"/>
  <c r="N81" s="1"/>
  <c r="N83" s="1"/>
  <c r="N58" s="1"/>
  <c r="M31"/>
  <c r="M81" s="1"/>
  <c r="M83" s="1"/>
  <c r="M58" s="1"/>
  <c r="L31"/>
  <c r="L81" s="1"/>
  <c r="L83" s="1"/>
  <c r="L58" s="1"/>
  <c r="K31"/>
  <c r="K81" s="1"/>
  <c r="K83" s="1"/>
  <c r="K58" s="1"/>
  <c r="J31"/>
  <c r="J81" s="1"/>
  <c r="J83" s="1"/>
  <c r="J58" s="1"/>
  <c r="I31"/>
  <c r="I81" s="1"/>
  <c r="I83" s="1"/>
  <c r="I58" s="1"/>
  <c r="N28"/>
  <c r="N78" s="1"/>
  <c r="M28"/>
  <c r="M78" s="1"/>
  <c r="L28"/>
  <c r="L78" s="1"/>
  <c r="K28"/>
  <c r="K78" s="1"/>
  <c r="J28"/>
  <c r="J78" s="1"/>
  <c r="I28"/>
  <c r="I78" s="1"/>
  <c r="N27"/>
  <c r="N77" s="1"/>
  <c r="M27"/>
  <c r="M77" s="1"/>
  <c r="L27"/>
  <c r="L77" s="1"/>
  <c r="K27"/>
  <c r="K77" s="1"/>
  <c r="J27"/>
  <c r="J77" s="1"/>
  <c r="I27"/>
  <c r="I77" s="1"/>
  <c r="N26"/>
  <c r="N76" s="1"/>
  <c r="M26"/>
  <c r="M76" s="1"/>
  <c r="L26"/>
  <c r="L76" s="1"/>
  <c r="K26"/>
  <c r="K76" s="1"/>
  <c r="J26"/>
  <c r="J76" s="1"/>
  <c r="I26"/>
  <c r="I76" s="1"/>
  <c r="N25"/>
  <c r="N75" s="1"/>
  <c r="M25"/>
  <c r="M75" s="1"/>
  <c r="L25"/>
  <c r="L75" s="1"/>
  <c r="K25"/>
  <c r="K75" s="1"/>
  <c r="J25"/>
  <c r="J75" s="1"/>
  <c r="I25"/>
  <c r="I75" s="1"/>
  <c r="N24"/>
  <c r="N74" s="1"/>
  <c r="M24"/>
  <c r="M74" s="1"/>
  <c r="L24"/>
  <c r="L74" s="1"/>
  <c r="K24"/>
  <c r="K74" s="1"/>
  <c r="J24"/>
  <c r="J74" s="1"/>
  <c r="I24"/>
  <c r="I74" s="1"/>
  <c r="N20"/>
  <c r="M20"/>
  <c r="L20"/>
  <c r="K20"/>
  <c r="J20"/>
  <c r="I20"/>
  <c r="N19"/>
  <c r="M19"/>
  <c r="L19"/>
  <c r="K19"/>
  <c r="J19"/>
  <c r="I19"/>
  <c r="N2" i="23"/>
  <c r="N25" s="1"/>
  <c r="M2"/>
  <c r="L2"/>
  <c r="L25" s="1"/>
  <c r="K2"/>
  <c r="C96"/>
  <c r="F95"/>
  <c r="G94"/>
  <c r="G93"/>
  <c r="G91"/>
  <c r="G90"/>
  <c r="G92" s="1"/>
  <c r="F88"/>
  <c r="G87"/>
  <c r="G86"/>
  <c r="G85"/>
  <c r="G88" s="1"/>
  <c r="F83"/>
  <c r="G82"/>
  <c r="G83" s="1"/>
  <c r="G81"/>
  <c r="F79"/>
  <c r="G78"/>
  <c r="G77"/>
  <c r="G76"/>
  <c r="G75"/>
  <c r="G74"/>
  <c r="H69"/>
  <c r="E69"/>
  <c r="E94" s="1"/>
  <c r="D69"/>
  <c r="D94" s="1"/>
  <c r="H68"/>
  <c r="E68"/>
  <c r="E93" s="1"/>
  <c r="D68"/>
  <c r="D93" s="1"/>
  <c r="E66"/>
  <c r="E91" s="1"/>
  <c r="D66"/>
  <c r="D91" s="1"/>
  <c r="H65"/>
  <c r="E65"/>
  <c r="E90" s="1"/>
  <c r="D65"/>
  <c r="D90" s="1"/>
  <c r="H62"/>
  <c r="E62"/>
  <c r="E87" s="1"/>
  <c r="D62"/>
  <c r="D87" s="1"/>
  <c r="H61"/>
  <c r="E61"/>
  <c r="E86" s="1"/>
  <c r="D61"/>
  <c r="D86" s="1"/>
  <c r="H60"/>
  <c r="E60"/>
  <c r="E85" s="1"/>
  <c r="D60"/>
  <c r="D85" s="1"/>
  <c r="H57"/>
  <c r="E57"/>
  <c r="E82" s="1"/>
  <c r="D57"/>
  <c r="D82" s="1"/>
  <c r="H56"/>
  <c r="E56"/>
  <c r="E81" s="1"/>
  <c r="D56"/>
  <c r="D81" s="1"/>
  <c r="H53"/>
  <c r="E53"/>
  <c r="E78" s="1"/>
  <c r="D53"/>
  <c r="D78" s="1"/>
  <c r="H52"/>
  <c r="E52"/>
  <c r="E77" s="1"/>
  <c r="D52"/>
  <c r="D77" s="1"/>
  <c r="H51"/>
  <c r="E51"/>
  <c r="E76" s="1"/>
  <c r="D51"/>
  <c r="D76" s="1"/>
  <c r="H50"/>
  <c r="E50"/>
  <c r="E75" s="1"/>
  <c r="D50"/>
  <c r="D75" s="1"/>
  <c r="H49"/>
  <c r="E49"/>
  <c r="E74" s="1"/>
  <c r="D49"/>
  <c r="D74" s="1"/>
  <c r="N44"/>
  <c r="N69" s="1"/>
  <c r="M44"/>
  <c r="M69" s="1"/>
  <c r="L44"/>
  <c r="L69" s="1"/>
  <c r="K44"/>
  <c r="K69" s="1"/>
  <c r="J44"/>
  <c r="J69" s="1"/>
  <c r="I44"/>
  <c r="I69" s="1"/>
  <c r="N43"/>
  <c r="N68" s="1"/>
  <c r="M43"/>
  <c r="M68" s="1"/>
  <c r="L43"/>
  <c r="L68" s="1"/>
  <c r="K43"/>
  <c r="K68" s="1"/>
  <c r="J43"/>
  <c r="J68" s="1"/>
  <c r="I43"/>
  <c r="I68" s="1"/>
  <c r="N41"/>
  <c r="M41"/>
  <c r="L41"/>
  <c r="K41"/>
  <c r="J41"/>
  <c r="I41"/>
  <c r="H41"/>
  <c r="M91" s="1"/>
  <c r="N40"/>
  <c r="N90" s="1"/>
  <c r="M40"/>
  <c r="M90" s="1"/>
  <c r="M92" s="1"/>
  <c r="M67" s="1"/>
  <c r="L40"/>
  <c r="L90" s="1"/>
  <c r="K40"/>
  <c r="K90" s="1"/>
  <c r="J40"/>
  <c r="J90" s="1"/>
  <c r="I40"/>
  <c r="I90" s="1"/>
  <c r="N37"/>
  <c r="N87" s="1"/>
  <c r="M37"/>
  <c r="M87" s="1"/>
  <c r="L37"/>
  <c r="L87" s="1"/>
  <c r="K37"/>
  <c r="K87" s="1"/>
  <c r="J37"/>
  <c r="J87" s="1"/>
  <c r="I37"/>
  <c r="I87" s="1"/>
  <c r="N36"/>
  <c r="N86" s="1"/>
  <c r="M36"/>
  <c r="M86" s="1"/>
  <c r="L36"/>
  <c r="L86" s="1"/>
  <c r="K36"/>
  <c r="K86" s="1"/>
  <c r="J36"/>
  <c r="J86" s="1"/>
  <c r="I36"/>
  <c r="I86" s="1"/>
  <c r="N35"/>
  <c r="N85" s="1"/>
  <c r="N88" s="1"/>
  <c r="N63" s="1"/>
  <c r="M35"/>
  <c r="M85" s="1"/>
  <c r="M88" s="1"/>
  <c r="M63" s="1"/>
  <c r="L35"/>
  <c r="L85" s="1"/>
  <c r="L88" s="1"/>
  <c r="L63" s="1"/>
  <c r="K35"/>
  <c r="K85" s="1"/>
  <c r="K88" s="1"/>
  <c r="K63" s="1"/>
  <c r="J35"/>
  <c r="J85" s="1"/>
  <c r="J88" s="1"/>
  <c r="J63" s="1"/>
  <c r="I35"/>
  <c r="I85" s="1"/>
  <c r="I88" s="1"/>
  <c r="I63" s="1"/>
  <c r="N32"/>
  <c r="N82" s="1"/>
  <c r="M32"/>
  <c r="M82" s="1"/>
  <c r="L32"/>
  <c r="L82" s="1"/>
  <c r="K32"/>
  <c r="K82" s="1"/>
  <c r="J32"/>
  <c r="J82" s="1"/>
  <c r="I32"/>
  <c r="I82" s="1"/>
  <c r="N31"/>
  <c r="N81" s="1"/>
  <c r="N83" s="1"/>
  <c r="N58" s="1"/>
  <c r="M31"/>
  <c r="M81" s="1"/>
  <c r="M83" s="1"/>
  <c r="M58" s="1"/>
  <c r="L31"/>
  <c r="L81" s="1"/>
  <c r="L83" s="1"/>
  <c r="L58" s="1"/>
  <c r="K31"/>
  <c r="K81" s="1"/>
  <c r="K83" s="1"/>
  <c r="K58" s="1"/>
  <c r="J31"/>
  <c r="J81" s="1"/>
  <c r="J83" s="1"/>
  <c r="J58" s="1"/>
  <c r="I31"/>
  <c r="I81" s="1"/>
  <c r="I83" s="1"/>
  <c r="I58" s="1"/>
  <c r="N28"/>
  <c r="N78" s="1"/>
  <c r="M28"/>
  <c r="M78" s="1"/>
  <c r="L28"/>
  <c r="L78" s="1"/>
  <c r="K28"/>
  <c r="K78" s="1"/>
  <c r="J28"/>
  <c r="J78" s="1"/>
  <c r="I28"/>
  <c r="I78" s="1"/>
  <c r="N27"/>
  <c r="N77" s="1"/>
  <c r="M27"/>
  <c r="M77" s="1"/>
  <c r="L27"/>
  <c r="L77" s="1"/>
  <c r="K27"/>
  <c r="K77" s="1"/>
  <c r="J27"/>
  <c r="J77" s="1"/>
  <c r="I27"/>
  <c r="I77" s="1"/>
  <c r="N26"/>
  <c r="N76" s="1"/>
  <c r="M26"/>
  <c r="M76" s="1"/>
  <c r="L26"/>
  <c r="L76" s="1"/>
  <c r="K26"/>
  <c r="K76" s="1"/>
  <c r="J26"/>
  <c r="J76" s="1"/>
  <c r="I26"/>
  <c r="I76" s="1"/>
  <c r="M25"/>
  <c r="M75" s="1"/>
  <c r="K25"/>
  <c r="K75" s="1"/>
  <c r="J25"/>
  <c r="J75" s="1"/>
  <c r="I25"/>
  <c r="I75" s="1"/>
  <c r="M24"/>
  <c r="M74" s="1"/>
  <c r="K24"/>
  <c r="K74" s="1"/>
  <c r="J24"/>
  <c r="J74" s="1"/>
  <c r="I24"/>
  <c r="I74" s="1"/>
  <c r="M20"/>
  <c r="K20"/>
  <c r="J20"/>
  <c r="I20"/>
  <c r="N19"/>
  <c r="M19"/>
  <c r="L19"/>
  <c r="K19"/>
  <c r="J19"/>
  <c r="I19"/>
  <c r="I16" i="22"/>
  <c r="J16"/>
  <c r="K16"/>
  <c r="L16"/>
  <c r="M16"/>
  <c r="N16"/>
  <c r="C87"/>
  <c r="F86"/>
  <c r="G85"/>
  <c r="G84"/>
  <c r="G82"/>
  <c r="G81"/>
  <c r="F79"/>
  <c r="G78"/>
  <c r="G77"/>
  <c r="G76"/>
  <c r="F74"/>
  <c r="G73"/>
  <c r="F71"/>
  <c r="G70"/>
  <c r="G69"/>
  <c r="G68"/>
  <c r="G67"/>
  <c r="G87" s="1"/>
  <c r="H62"/>
  <c r="E62"/>
  <c r="E85" s="1"/>
  <c r="D62"/>
  <c r="D85" s="1"/>
  <c r="H61"/>
  <c r="E61"/>
  <c r="E84" s="1"/>
  <c r="D61"/>
  <c r="D84" s="1"/>
  <c r="E59"/>
  <c r="E82" s="1"/>
  <c r="D59"/>
  <c r="D82" s="1"/>
  <c r="H58"/>
  <c r="E58"/>
  <c r="E81" s="1"/>
  <c r="D58"/>
  <c r="D81" s="1"/>
  <c r="H55"/>
  <c r="E55"/>
  <c r="E78" s="1"/>
  <c r="D55"/>
  <c r="D78" s="1"/>
  <c r="H54"/>
  <c r="E54"/>
  <c r="E77" s="1"/>
  <c r="D54"/>
  <c r="D77" s="1"/>
  <c r="H53"/>
  <c r="E53"/>
  <c r="E76" s="1"/>
  <c r="D53"/>
  <c r="D76" s="1"/>
  <c r="H50"/>
  <c r="E50"/>
  <c r="E73" s="1"/>
  <c r="D50"/>
  <c r="D73" s="1"/>
  <c r="H47"/>
  <c r="E47"/>
  <c r="E70" s="1"/>
  <c r="D47"/>
  <c r="D70" s="1"/>
  <c r="H46"/>
  <c r="E46"/>
  <c r="E69" s="1"/>
  <c r="D46"/>
  <c r="D69" s="1"/>
  <c r="H45"/>
  <c r="E45"/>
  <c r="E68" s="1"/>
  <c r="D45"/>
  <c r="D68" s="1"/>
  <c r="H44"/>
  <c r="E44"/>
  <c r="E67" s="1"/>
  <c r="D44"/>
  <c r="D67" s="1"/>
  <c r="N39"/>
  <c r="N62" s="1"/>
  <c r="M39"/>
  <c r="M62" s="1"/>
  <c r="L39"/>
  <c r="L62" s="1"/>
  <c r="K39"/>
  <c r="K62" s="1"/>
  <c r="J39"/>
  <c r="J62" s="1"/>
  <c r="I39"/>
  <c r="I62" s="1"/>
  <c r="N38"/>
  <c r="N61" s="1"/>
  <c r="M38"/>
  <c r="M61" s="1"/>
  <c r="L38"/>
  <c r="L61" s="1"/>
  <c r="K38"/>
  <c r="K61" s="1"/>
  <c r="J38"/>
  <c r="J61" s="1"/>
  <c r="I38"/>
  <c r="I61" s="1"/>
  <c r="N36"/>
  <c r="M36"/>
  <c r="L36"/>
  <c r="K36"/>
  <c r="J36"/>
  <c r="I36"/>
  <c r="H36"/>
  <c r="N35"/>
  <c r="N81" s="1"/>
  <c r="M35"/>
  <c r="M81" s="1"/>
  <c r="L35"/>
  <c r="L81" s="1"/>
  <c r="K35"/>
  <c r="K81" s="1"/>
  <c r="J35"/>
  <c r="J81" s="1"/>
  <c r="I35"/>
  <c r="I81" s="1"/>
  <c r="N32"/>
  <c r="N78" s="1"/>
  <c r="M32"/>
  <c r="M78" s="1"/>
  <c r="L32"/>
  <c r="L78" s="1"/>
  <c r="K32"/>
  <c r="K55" s="1"/>
  <c r="J32"/>
  <c r="J78" s="1"/>
  <c r="I32"/>
  <c r="I78" s="1"/>
  <c r="N31"/>
  <c r="N77" s="1"/>
  <c r="M31"/>
  <c r="L31"/>
  <c r="L77" s="1"/>
  <c r="K31"/>
  <c r="J31"/>
  <c r="J77" s="1"/>
  <c r="I31"/>
  <c r="N30"/>
  <c r="N76" s="1"/>
  <c r="N79" s="1"/>
  <c r="N56" s="1"/>
  <c r="M30"/>
  <c r="M53" s="1"/>
  <c r="L30"/>
  <c r="L76" s="1"/>
  <c r="L79" s="1"/>
  <c r="L56" s="1"/>
  <c r="K30"/>
  <c r="K76" s="1"/>
  <c r="J30"/>
  <c r="J76" s="1"/>
  <c r="J79" s="1"/>
  <c r="J56" s="1"/>
  <c r="I30"/>
  <c r="I53" s="1"/>
  <c r="N27"/>
  <c r="N73" s="1"/>
  <c r="N74" s="1"/>
  <c r="N51" s="1"/>
  <c r="M27"/>
  <c r="L27"/>
  <c r="L73" s="1"/>
  <c r="L74" s="1"/>
  <c r="L51" s="1"/>
  <c r="K27"/>
  <c r="J27"/>
  <c r="J73" s="1"/>
  <c r="J74" s="1"/>
  <c r="J51" s="1"/>
  <c r="I27"/>
  <c r="N24"/>
  <c r="N70" s="1"/>
  <c r="M24"/>
  <c r="M47" s="1"/>
  <c r="L24"/>
  <c r="L70" s="1"/>
  <c r="K24"/>
  <c r="K70" s="1"/>
  <c r="J24"/>
  <c r="J70" s="1"/>
  <c r="I24"/>
  <c r="I47" s="1"/>
  <c r="N23"/>
  <c r="N69" s="1"/>
  <c r="M23"/>
  <c r="L23"/>
  <c r="L69" s="1"/>
  <c r="K23"/>
  <c r="J23"/>
  <c r="J69" s="1"/>
  <c r="I23"/>
  <c r="N22"/>
  <c r="N68" s="1"/>
  <c r="M22"/>
  <c r="M68" s="1"/>
  <c r="L22"/>
  <c r="L68" s="1"/>
  <c r="K22"/>
  <c r="K45" s="1"/>
  <c r="J22"/>
  <c r="J68" s="1"/>
  <c r="I22"/>
  <c r="I68" s="1"/>
  <c r="N21"/>
  <c r="M21"/>
  <c r="L21"/>
  <c r="K21"/>
  <c r="J21"/>
  <c r="I21"/>
  <c r="N17"/>
  <c r="M17"/>
  <c r="L17"/>
  <c r="K17"/>
  <c r="J17"/>
  <c r="I17"/>
  <c r="C96" i="19"/>
  <c r="F95"/>
  <c r="G94"/>
  <c r="G93"/>
  <c r="G91"/>
  <c r="G90"/>
  <c r="F88"/>
  <c r="G87"/>
  <c r="G86"/>
  <c r="G85"/>
  <c r="G88" s="1"/>
  <c r="F83"/>
  <c r="G82"/>
  <c r="G81"/>
  <c r="F79"/>
  <c r="G78"/>
  <c r="G77"/>
  <c r="G76"/>
  <c r="G75"/>
  <c r="G74"/>
  <c r="G96" s="1"/>
  <c r="H69"/>
  <c r="E69"/>
  <c r="E94" s="1"/>
  <c r="D69"/>
  <c r="D94" s="1"/>
  <c r="H68"/>
  <c r="E68"/>
  <c r="E93" s="1"/>
  <c r="D68"/>
  <c r="D93" s="1"/>
  <c r="E66"/>
  <c r="E91" s="1"/>
  <c r="D66"/>
  <c r="D91" s="1"/>
  <c r="H65"/>
  <c r="E65"/>
  <c r="E90" s="1"/>
  <c r="D65"/>
  <c r="D90" s="1"/>
  <c r="H62"/>
  <c r="E62"/>
  <c r="E87" s="1"/>
  <c r="D62"/>
  <c r="D87" s="1"/>
  <c r="H61"/>
  <c r="E61"/>
  <c r="E86" s="1"/>
  <c r="D61"/>
  <c r="D86" s="1"/>
  <c r="H60"/>
  <c r="E60"/>
  <c r="E85" s="1"/>
  <c r="D60"/>
  <c r="D85" s="1"/>
  <c r="H57"/>
  <c r="E57"/>
  <c r="E82" s="1"/>
  <c r="D57"/>
  <c r="D82" s="1"/>
  <c r="H56"/>
  <c r="E56"/>
  <c r="E81" s="1"/>
  <c r="D56"/>
  <c r="D81" s="1"/>
  <c r="H53"/>
  <c r="E53"/>
  <c r="E78" s="1"/>
  <c r="D53"/>
  <c r="D78" s="1"/>
  <c r="H52"/>
  <c r="E52"/>
  <c r="E77" s="1"/>
  <c r="D52"/>
  <c r="D77" s="1"/>
  <c r="H51"/>
  <c r="E51"/>
  <c r="E76" s="1"/>
  <c r="D51"/>
  <c r="D76" s="1"/>
  <c r="H50"/>
  <c r="E50"/>
  <c r="E75" s="1"/>
  <c r="D50"/>
  <c r="D75" s="1"/>
  <c r="H49"/>
  <c r="E49"/>
  <c r="E74" s="1"/>
  <c r="D49"/>
  <c r="D74" s="1"/>
  <c r="N44"/>
  <c r="N69" s="1"/>
  <c r="M44"/>
  <c r="M69" s="1"/>
  <c r="L44"/>
  <c r="L69" s="1"/>
  <c r="K44"/>
  <c r="K69" s="1"/>
  <c r="J44"/>
  <c r="J69" s="1"/>
  <c r="I44"/>
  <c r="I69" s="1"/>
  <c r="N43"/>
  <c r="N68" s="1"/>
  <c r="M43"/>
  <c r="M68" s="1"/>
  <c r="L43"/>
  <c r="L68" s="1"/>
  <c r="K43"/>
  <c r="K68" s="1"/>
  <c r="J43"/>
  <c r="J68" s="1"/>
  <c r="I43"/>
  <c r="I68" s="1"/>
  <c r="N41"/>
  <c r="M41"/>
  <c r="M91" s="1"/>
  <c r="L41"/>
  <c r="K41"/>
  <c r="K91" s="1"/>
  <c r="J41"/>
  <c r="I41"/>
  <c r="I91" s="1"/>
  <c r="H41"/>
  <c r="N91" s="1"/>
  <c r="N40"/>
  <c r="N90" s="1"/>
  <c r="N92" s="1"/>
  <c r="N67" s="1"/>
  <c r="M40"/>
  <c r="M65" s="1"/>
  <c r="L40"/>
  <c r="L90" s="1"/>
  <c r="K40"/>
  <c r="K65" s="1"/>
  <c r="J40"/>
  <c r="J90" s="1"/>
  <c r="I40"/>
  <c r="I65" s="1"/>
  <c r="N37"/>
  <c r="N62" s="1"/>
  <c r="M37"/>
  <c r="M87" s="1"/>
  <c r="L37"/>
  <c r="L62" s="1"/>
  <c r="K37"/>
  <c r="K87" s="1"/>
  <c r="J37"/>
  <c r="J62" s="1"/>
  <c r="I37"/>
  <c r="I87" s="1"/>
  <c r="N36"/>
  <c r="N86" s="1"/>
  <c r="M36"/>
  <c r="M86" s="1"/>
  <c r="L36"/>
  <c r="L86" s="1"/>
  <c r="K36"/>
  <c r="K86" s="1"/>
  <c r="J36"/>
  <c r="J86" s="1"/>
  <c r="I36"/>
  <c r="I86" s="1"/>
  <c r="N35"/>
  <c r="N60" s="1"/>
  <c r="M35"/>
  <c r="M85" s="1"/>
  <c r="M88" s="1"/>
  <c r="M63" s="1"/>
  <c r="L35"/>
  <c r="L60" s="1"/>
  <c r="K35"/>
  <c r="K85" s="1"/>
  <c r="K88" s="1"/>
  <c r="K63" s="1"/>
  <c r="J35"/>
  <c r="J60" s="1"/>
  <c r="I35"/>
  <c r="I85" s="1"/>
  <c r="I88" s="1"/>
  <c r="I63" s="1"/>
  <c r="N32"/>
  <c r="N82" s="1"/>
  <c r="M32"/>
  <c r="M57" s="1"/>
  <c r="L32"/>
  <c r="L82" s="1"/>
  <c r="K32"/>
  <c r="K57" s="1"/>
  <c r="J32"/>
  <c r="J82" s="1"/>
  <c r="I32"/>
  <c r="I57" s="1"/>
  <c r="N31"/>
  <c r="N81" s="1"/>
  <c r="N83" s="1"/>
  <c r="N58" s="1"/>
  <c r="M31"/>
  <c r="M56" s="1"/>
  <c r="L31"/>
  <c r="L81" s="1"/>
  <c r="L83" s="1"/>
  <c r="L58" s="1"/>
  <c r="K31"/>
  <c r="K56" s="1"/>
  <c r="J31"/>
  <c r="J81" s="1"/>
  <c r="J83" s="1"/>
  <c r="J58" s="1"/>
  <c r="I31"/>
  <c r="I56" s="1"/>
  <c r="N28"/>
  <c r="N78" s="1"/>
  <c r="M28"/>
  <c r="M78" s="1"/>
  <c r="L28"/>
  <c r="L78" s="1"/>
  <c r="K28"/>
  <c r="K78" s="1"/>
  <c r="J28"/>
  <c r="J78" s="1"/>
  <c r="I28"/>
  <c r="I78" s="1"/>
  <c r="N27"/>
  <c r="N52" s="1"/>
  <c r="M27"/>
  <c r="M77" s="1"/>
  <c r="L27"/>
  <c r="L52" s="1"/>
  <c r="K27"/>
  <c r="K77" s="1"/>
  <c r="J27"/>
  <c r="J52" s="1"/>
  <c r="I27"/>
  <c r="I77" s="1"/>
  <c r="N26"/>
  <c r="N76" s="1"/>
  <c r="M26"/>
  <c r="M76" s="1"/>
  <c r="L26"/>
  <c r="L76" s="1"/>
  <c r="K26"/>
  <c r="K76" s="1"/>
  <c r="J26"/>
  <c r="J76" s="1"/>
  <c r="I26"/>
  <c r="I76" s="1"/>
  <c r="N25"/>
  <c r="N50" s="1"/>
  <c r="M25"/>
  <c r="M75" s="1"/>
  <c r="L25"/>
  <c r="L50" s="1"/>
  <c r="K25"/>
  <c r="K75" s="1"/>
  <c r="J25"/>
  <c r="J50" s="1"/>
  <c r="I25"/>
  <c r="I75" s="1"/>
  <c r="N24"/>
  <c r="N74" s="1"/>
  <c r="M24"/>
  <c r="M74" s="1"/>
  <c r="L24"/>
  <c r="L74" s="1"/>
  <c r="K24"/>
  <c r="K74" s="1"/>
  <c r="J24"/>
  <c r="J74" s="1"/>
  <c r="I24"/>
  <c r="I74" s="1"/>
  <c r="N20"/>
  <c r="M20"/>
  <c r="L20"/>
  <c r="K20"/>
  <c r="J20"/>
  <c r="I20"/>
  <c r="N19"/>
  <c r="M19"/>
  <c r="L19"/>
  <c r="K19"/>
  <c r="J19"/>
  <c r="I19"/>
  <c r="K50" l="1"/>
  <c r="I52"/>
  <c r="M52"/>
  <c r="I60"/>
  <c r="M60"/>
  <c r="K62"/>
  <c r="H66"/>
  <c r="L66"/>
  <c r="G79"/>
  <c r="G79" i="23"/>
  <c r="L75"/>
  <c r="N75"/>
  <c r="I47" i="25"/>
  <c r="I50" i="19"/>
  <c r="M50"/>
  <c r="K52"/>
  <c r="K60"/>
  <c r="I62"/>
  <c r="M62"/>
  <c r="J66"/>
  <c r="N66"/>
  <c r="M81"/>
  <c r="M82"/>
  <c r="M90"/>
  <c r="G83"/>
  <c r="G92"/>
  <c r="G79" i="24"/>
  <c r="G83"/>
  <c r="I45" i="25"/>
  <c r="I53"/>
  <c r="G87"/>
  <c r="M91" i="24"/>
  <c r="M92" s="1"/>
  <c r="M67" s="1"/>
  <c r="L88"/>
  <c r="L63" s="1"/>
  <c r="M45" i="25"/>
  <c r="K47"/>
  <c r="M53"/>
  <c r="K45"/>
  <c r="M47"/>
  <c r="K53"/>
  <c r="J71"/>
  <c r="J48" s="1"/>
  <c r="L71"/>
  <c r="L48" s="1"/>
  <c r="N71"/>
  <c r="N48" s="1"/>
  <c r="I71"/>
  <c r="I48" s="1"/>
  <c r="K71"/>
  <c r="K48" s="1"/>
  <c r="M87"/>
  <c r="M71"/>
  <c r="M48" s="1"/>
  <c r="I44"/>
  <c r="K44"/>
  <c r="M44"/>
  <c r="J45"/>
  <c r="L45"/>
  <c r="N45"/>
  <c r="I46"/>
  <c r="K46"/>
  <c r="M46"/>
  <c r="J47"/>
  <c r="L47"/>
  <c r="N47"/>
  <c r="I50"/>
  <c r="K50"/>
  <c r="M50"/>
  <c r="J53"/>
  <c r="L53"/>
  <c r="N53"/>
  <c r="I54"/>
  <c r="K54"/>
  <c r="M54"/>
  <c r="J55"/>
  <c r="L55"/>
  <c r="N55"/>
  <c r="I58"/>
  <c r="K58"/>
  <c r="M58"/>
  <c r="H59"/>
  <c r="J59"/>
  <c r="L59"/>
  <c r="N59"/>
  <c r="G71"/>
  <c r="J82"/>
  <c r="J87" s="1"/>
  <c r="L82"/>
  <c r="L83" s="1"/>
  <c r="L60" s="1"/>
  <c r="N82"/>
  <c r="N87" s="1"/>
  <c r="J44"/>
  <c r="L44"/>
  <c r="N44"/>
  <c r="J46"/>
  <c r="L46"/>
  <c r="N46"/>
  <c r="J50"/>
  <c r="L50"/>
  <c r="N50"/>
  <c r="J54"/>
  <c r="L54"/>
  <c r="N54"/>
  <c r="I55"/>
  <c r="K55"/>
  <c r="M55"/>
  <c r="J58"/>
  <c r="L58"/>
  <c r="N58"/>
  <c r="I59"/>
  <c r="K59"/>
  <c r="M59"/>
  <c r="I82"/>
  <c r="I87" s="1"/>
  <c r="K82"/>
  <c r="K87" s="1"/>
  <c r="I79" i="24"/>
  <c r="I54" s="1"/>
  <c r="K79"/>
  <c r="K54" s="1"/>
  <c r="M79"/>
  <c r="M54" s="1"/>
  <c r="J79"/>
  <c r="J54" s="1"/>
  <c r="L79"/>
  <c r="L54" s="1"/>
  <c r="N79"/>
  <c r="N54" s="1"/>
  <c r="I49"/>
  <c r="K49"/>
  <c r="M49"/>
  <c r="J50"/>
  <c r="L50"/>
  <c r="N50"/>
  <c r="I51"/>
  <c r="K51"/>
  <c r="M51"/>
  <c r="J52"/>
  <c r="L52"/>
  <c r="N52"/>
  <c r="I53"/>
  <c r="K53"/>
  <c r="M53"/>
  <c r="J56"/>
  <c r="L56"/>
  <c r="N56"/>
  <c r="I57"/>
  <c r="K57"/>
  <c r="M57"/>
  <c r="J60"/>
  <c r="L60"/>
  <c r="N60"/>
  <c r="I61"/>
  <c r="K61"/>
  <c r="M61"/>
  <c r="J62"/>
  <c r="L62"/>
  <c r="N62"/>
  <c r="I65"/>
  <c r="K65"/>
  <c r="M65"/>
  <c r="H66"/>
  <c r="J66"/>
  <c r="L66"/>
  <c r="N66"/>
  <c r="J91"/>
  <c r="J96" s="1"/>
  <c r="L91"/>
  <c r="L96" s="1"/>
  <c r="N91"/>
  <c r="N96" s="1"/>
  <c r="G96"/>
  <c r="J49"/>
  <c r="L49"/>
  <c r="N49"/>
  <c r="I50"/>
  <c r="K50"/>
  <c r="M50"/>
  <c r="J51"/>
  <c r="L51"/>
  <c r="N51"/>
  <c r="I52"/>
  <c r="K52"/>
  <c r="M52"/>
  <c r="J53"/>
  <c r="L53"/>
  <c r="N53"/>
  <c r="I56"/>
  <c r="K56"/>
  <c r="M56"/>
  <c r="J57"/>
  <c r="L57"/>
  <c r="N57"/>
  <c r="I60"/>
  <c r="K60"/>
  <c r="M60"/>
  <c r="J61"/>
  <c r="L61"/>
  <c r="N61"/>
  <c r="I62"/>
  <c r="K62"/>
  <c r="M62"/>
  <c r="J65"/>
  <c r="L65"/>
  <c r="N65"/>
  <c r="I66"/>
  <c r="K66"/>
  <c r="M66"/>
  <c r="I91"/>
  <c r="I96" s="1"/>
  <c r="K91"/>
  <c r="K92" s="1"/>
  <c r="K67" s="1"/>
  <c r="L20" i="23"/>
  <c r="N20"/>
  <c r="L24"/>
  <c r="L74" s="1"/>
  <c r="N24"/>
  <c r="N74" s="1"/>
  <c r="I79"/>
  <c r="I54" s="1"/>
  <c r="K79"/>
  <c r="K54" s="1"/>
  <c r="M96"/>
  <c r="M79"/>
  <c r="M54" s="1"/>
  <c r="J79"/>
  <c r="J54" s="1"/>
  <c r="L79"/>
  <c r="L54" s="1"/>
  <c r="N79"/>
  <c r="N54" s="1"/>
  <c r="I49"/>
  <c r="K49"/>
  <c r="M49"/>
  <c r="J50"/>
  <c r="L50"/>
  <c r="N50"/>
  <c r="I51"/>
  <c r="K51"/>
  <c r="M51"/>
  <c r="J52"/>
  <c r="L52"/>
  <c r="N52"/>
  <c r="I53"/>
  <c r="K53"/>
  <c r="M53"/>
  <c r="J56"/>
  <c r="L56"/>
  <c r="N56"/>
  <c r="I57"/>
  <c r="K57"/>
  <c r="M57"/>
  <c r="J60"/>
  <c r="L60"/>
  <c r="N60"/>
  <c r="I61"/>
  <c r="K61"/>
  <c r="M61"/>
  <c r="J62"/>
  <c r="L62"/>
  <c r="N62"/>
  <c r="I65"/>
  <c r="K65"/>
  <c r="M65"/>
  <c r="H66"/>
  <c r="J66"/>
  <c r="L66"/>
  <c r="N66"/>
  <c r="J91"/>
  <c r="J96" s="1"/>
  <c r="L91"/>
  <c r="L96" s="1"/>
  <c r="N91"/>
  <c r="N96" s="1"/>
  <c r="G96"/>
  <c r="J49"/>
  <c r="L49"/>
  <c r="N49"/>
  <c r="I50"/>
  <c r="K50"/>
  <c r="M50"/>
  <c r="J51"/>
  <c r="L51"/>
  <c r="N51"/>
  <c r="I52"/>
  <c r="K52"/>
  <c r="M52"/>
  <c r="J53"/>
  <c r="L53"/>
  <c r="N53"/>
  <c r="I56"/>
  <c r="K56"/>
  <c r="M56"/>
  <c r="J57"/>
  <c r="L57"/>
  <c r="N57"/>
  <c r="I60"/>
  <c r="K60"/>
  <c r="M60"/>
  <c r="J61"/>
  <c r="L61"/>
  <c r="N61"/>
  <c r="I62"/>
  <c r="K62"/>
  <c r="M62"/>
  <c r="J65"/>
  <c r="L65"/>
  <c r="N65"/>
  <c r="I66"/>
  <c r="K66"/>
  <c r="M66"/>
  <c r="I91"/>
  <c r="I96" s="1"/>
  <c r="K91"/>
  <c r="K92" s="1"/>
  <c r="K67" s="1"/>
  <c r="J67" i="22"/>
  <c r="L67"/>
  <c r="N67"/>
  <c r="I67"/>
  <c r="K67"/>
  <c r="M67"/>
  <c r="I69"/>
  <c r="K69"/>
  <c r="M69"/>
  <c r="I73"/>
  <c r="I74" s="1"/>
  <c r="I51" s="1"/>
  <c r="K73"/>
  <c r="M73"/>
  <c r="M74" s="1"/>
  <c r="M51" s="1"/>
  <c r="I77"/>
  <c r="K77"/>
  <c r="M77"/>
  <c r="N82"/>
  <c r="N87" s="1"/>
  <c r="N83"/>
  <c r="N60" s="1"/>
  <c r="I82"/>
  <c r="K82"/>
  <c r="K83" s="1"/>
  <c r="K60" s="1"/>
  <c r="M82"/>
  <c r="G79"/>
  <c r="G83"/>
  <c r="I45"/>
  <c r="M45"/>
  <c r="K47"/>
  <c r="I50"/>
  <c r="M50"/>
  <c r="K53"/>
  <c r="I55"/>
  <c r="M55"/>
  <c r="K68"/>
  <c r="I70"/>
  <c r="M70"/>
  <c r="I76"/>
  <c r="M76"/>
  <c r="M79" s="1"/>
  <c r="M56" s="1"/>
  <c r="K78"/>
  <c r="K79" s="1"/>
  <c r="K56" s="1"/>
  <c r="K50"/>
  <c r="G74"/>
  <c r="J71"/>
  <c r="J48" s="1"/>
  <c r="L71"/>
  <c r="L48" s="1"/>
  <c r="N71"/>
  <c r="N48" s="1"/>
  <c r="K71"/>
  <c r="K48" s="1"/>
  <c r="I83"/>
  <c r="I60" s="1"/>
  <c r="M83"/>
  <c r="M60" s="1"/>
  <c r="K74"/>
  <c r="K51" s="1"/>
  <c r="J44"/>
  <c r="L44"/>
  <c r="N44"/>
  <c r="J46"/>
  <c r="L46"/>
  <c r="N46"/>
  <c r="J54"/>
  <c r="L54"/>
  <c r="N54"/>
  <c r="J58"/>
  <c r="L58"/>
  <c r="N58"/>
  <c r="I59"/>
  <c r="K59"/>
  <c r="M59"/>
  <c r="G71"/>
  <c r="I44"/>
  <c r="K44"/>
  <c r="M44"/>
  <c r="J45"/>
  <c r="L45"/>
  <c r="N45"/>
  <c r="I46"/>
  <c r="K46"/>
  <c r="M46"/>
  <c r="J47"/>
  <c r="L47"/>
  <c r="N47"/>
  <c r="J50"/>
  <c r="L50"/>
  <c r="N50"/>
  <c r="J53"/>
  <c r="L53"/>
  <c r="N53"/>
  <c r="I54"/>
  <c r="K54"/>
  <c r="M54"/>
  <c r="J55"/>
  <c r="L55"/>
  <c r="N55"/>
  <c r="I58"/>
  <c r="K58"/>
  <c r="M58"/>
  <c r="H59"/>
  <c r="J59"/>
  <c r="L59"/>
  <c r="N59"/>
  <c r="J82"/>
  <c r="J87" s="1"/>
  <c r="L82"/>
  <c r="L83" s="1"/>
  <c r="L60" s="1"/>
  <c r="I79" i="19"/>
  <c r="I54" s="1"/>
  <c r="K79"/>
  <c r="K54" s="1"/>
  <c r="M96"/>
  <c r="M79"/>
  <c r="M54" s="1"/>
  <c r="M92"/>
  <c r="M67" s="1"/>
  <c r="M83"/>
  <c r="M58" s="1"/>
  <c r="J49"/>
  <c r="L49"/>
  <c r="N49"/>
  <c r="J51"/>
  <c r="L51"/>
  <c r="N51"/>
  <c r="J53"/>
  <c r="L53"/>
  <c r="N53"/>
  <c r="J56"/>
  <c r="L56"/>
  <c r="N56"/>
  <c r="J61"/>
  <c r="L61"/>
  <c r="N61"/>
  <c r="J75"/>
  <c r="L75"/>
  <c r="L79" s="1"/>
  <c r="L54" s="1"/>
  <c r="N75"/>
  <c r="J77"/>
  <c r="L77"/>
  <c r="N77"/>
  <c r="I81"/>
  <c r="K81"/>
  <c r="I82"/>
  <c r="K82"/>
  <c r="J85"/>
  <c r="L85"/>
  <c r="N85"/>
  <c r="J87"/>
  <c r="L87"/>
  <c r="N87"/>
  <c r="I90"/>
  <c r="I92" s="1"/>
  <c r="I67" s="1"/>
  <c r="K90"/>
  <c r="K92" s="1"/>
  <c r="K67" s="1"/>
  <c r="I49"/>
  <c r="K49"/>
  <c r="M49"/>
  <c r="I51"/>
  <c r="K51"/>
  <c r="M51"/>
  <c r="I53"/>
  <c r="K53"/>
  <c r="M53"/>
  <c r="J57"/>
  <c r="L57"/>
  <c r="N57"/>
  <c r="I61"/>
  <c r="K61"/>
  <c r="M61"/>
  <c r="J65"/>
  <c r="L65"/>
  <c r="N65"/>
  <c r="I66"/>
  <c r="K66"/>
  <c r="M66"/>
  <c r="J91"/>
  <c r="J92" s="1"/>
  <c r="J67" s="1"/>
  <c r="L91"/>
  <c r="L92" s="1"/>
  <c r="L67" s="1"/>
  <c r="I96" l="1"/>
  <c r="N79"/>
  <c r="N54" s="1"/>
  <c r="J79"/>
  <c r="J54" s="1"/>
  <c r="M96" i="24"/>
  <c r="K96"/>
  <c r="K83" i="25"/>
  <c r="K60" s="1"/>
  <c r="N83"/>
  <c r="N60" s="1"/>
  <c r="J83"/>
  <c r="J60" s="1"/>
  <c r="L87"/>
  <c r="I83"/>
  <c r="I60" s="1"/>
  <c r="N92" i="24"/>
  <c r="N67" s="1"/>
  <c r="J92"/>
  <c r="J67" s="1"/>
  <c r="I92"/>
  <c r="I67" s="1"/>
  <c r="L92"/>
  <c r="L67" s="1"/>
  <c r="N92" i="23"/>
  <c r="N67" s="1"/>
  <c r="J92"/>
  <c r="J67" s="1"/>
  <c r="I92"/>
  <c r="I67" s="1"/>
  <c r="K96"/>
  <c r="L92"/>
  <c r="L67" s="1"/>
  <c r="I71" i="22"/>
  <c r="I48" s="1"/>
  <c r="I79"/>
  <c r="I56" s="1"/>
  <c r="K87"/>
  <c r="M87"/>
  <c r="I87"/>
  <c r="L87"/>
  <c r="M71"/>
  <c r="M48" s="1"/>
  <c r="J83"/>
  <c r="J60" s="1"/>
  <c r="L88" i="19"/>
  <c r="L63" s="1"/>
  <c r="K83"/>
  <c r="K58" s="1"/>
  <c r="N96"/>
  <c r="L96"/>
  <c r="J96"/>
  <c r="K96"/>
  <c r="N88"/>
  <c r="N63" s="1"/>
  <c r="J88"/>
  <c r="J63" s="1"/>
  <c r="I83"/>
  <c r="I58" s="1"/>
</calcChain>
</file>

<file path=xl/sharedStrings.xml><?xml version="1.0" encoding="utf-8"?>
<sst xmlns="http://schemas.openxmlformats.org/spreadsheetml/2006/main" count="525" uniqueCount="90">
  <si>
    <t>Beispiel</t>
  </si>
  <si>
    <t>Eingangsparameter</t>
  </si>
  <si>
    <t>BGF</t>
  </si>
  <si>
    <t>NGF</t>
  </si>
  <si>
    <t>gF</t>
  </si>
  <si>
    <t>aVF</t>
  </si>
  <si>
    <t>bIF</t>
  </si>
  <si>
    <t>FF</t>
  </si>
  <si>
    <t>GaNGF</t>
  </si>
  <si>
    <t>Stp</t>
  </si>
  <si>
    <t>Gesfl</t>
  </si>
  <si>
    <t>BRI</t>
  </si>
  <si>
    <t>GaBRI</t>
  </si>
  <si>
    <t>FAF</t>
  </si>
  <si>
    <t>FeTü</t>
  </si>
  <si>
    <t>SoA</t>
  </si>
  <si>
    <t>LUA</t>
  </si>
  <si>
    <t>Kontrolle</t>
  </si>
  <si>
    <t>PARAMETERERGEBNISSE</t>
  </si>
  <si>
    <t>Flächenparameter</t>
  </si>
  <si>
    <t>P 01</t>
  </si>
  <si>
    <t>gF / BGF</t>
  </si>
  <si>
    <t>P 02</t>
  </si>
  <si>
    <t>NGF / BGF</t>
  </si>
  <si>
    <t>P 03</t>
  </si>
  <si>
    <t>P 04</t>
  </si>
  <si>
    <t>aVF / gF</t>
  </si>
  <si>
    <t>P 05</t>
  </si>
  <si>
    <t>bIF / gF</t>
  </si>
  <si>
    <t>P 06</t>
  </si>
  <si>
    <t>GaNGF / Stp</t>
  </si>
  <si>
    <t>Volumsparameter</t>
  </si>
  <si>
    <t>P 07</t>
  </si>
  <si>
    <t>BRI / gF</t>
  </si>
  <si>
    <t>P 08</t>
  </si>
  <si>
    <t>GaBRI / Stp</t>
  </si>
  <si>
    <t>Fassadenparameter</t>
  </si>
  <si>
    <t>P 09</t>
  </si>
  <si>
    <t>FAF / gF</t>
  </si>
  <si>
    <t>P 10</t>
  </si>
  <si>
    <t>FeTü / gF</t>
  </si>
  <si>
    <t>P 11</t>
  </si>
  <si>
    <t>SoA / gF</t>
  </si>
  <si>
    <t>P 12</t>
  </si>
  <si>
    <t>(FAF+FeTü+SoA) / gF</t>
  </si>
  <si>
    <t>P 13</t>
  </si>
  <si>
    <t>LUA / gF</t>
  </si>
  <si>
    <t>P 14</t>
  </si>
  <si>
    <t>FAF / BRI</t>
  </si>
  <si>
    <t>ZIELERREICHUNGSGRAD</t>
  </si>
  <si>
    <t>Grenzen:</t>
  </si>
  <si>
    <t>Planungsfaktor</t>
  </si>
  <si>
    <t>Entwurfsparameter</t>
  </si>
  <si>
    <t>Summe</t>
  </si>
  <si>
    <t>RNF</t>
  </si>
  <si>
    <t>BEWERTUNGSSYSTEM</t>
  </si>
  <si>
    <t>(FF+RNF) / gF</t>
  </si>
  <si>
    <t>---</t>
  </si>
  <si>
    <t>Minimum</t>
  </si>
  <si>
    <t>Maximum</t>
  </si>
  <si>
    <t>Geschoßhöhe als BRI / BGF</t>
  </si>
  <si>
    <t>NGF als Summe gF+aVF+FF+RNF+GaNGF</t>
  </si>
  <si>
    <t>von</t>
  </si>
  <si>
    <t>bis</t>
  </si>
  <si>
    <t>Referenzbereich</t>
  </si>
  <si>
    <t>Teilergebnis Volumsfaktor</t>
  </si>
  <si>
    <t>Teilergebnis Fassadenfaktor</t>
  </si>
  <si>
    <t>Teilergebnis Entwufsfaktor</t>
  </si>
  <si>
    <t>Brutto-Grundfläche [m²]</t>
  </si>
  <si>
    <t>Netto-Grundfläche [m²]</t>
  </si>
  <si>
    <t>geförderte Fläche [m²]</t>
  </si>
  <si>
    <t>allgemeine Verkehrsfläche [m²]</t>
  </si>
  <si>
    <t>bewertete Infrastrukturfläche [m²]</t>
  </si>
  <si>
    <t>Funktionsfläche [m²]</t>
  </si>
  <si>
    <t>Restnutzfläche [m²]</t>
  </si>
  <si>
    <t>Garagen-Netto-Grundfläche [m²]</t>
  </si>
  <si>
    <t>Geschäftsfläche [m²]</t>
  </si>
  <si>
    <t>Fassadenfläche [m²]</t>
  </si>
  <si>
    <t>Fenster- und Fenstertürfläche [m²]</t>
  </si>
  <si>
    <t>sonstige Außenabschlüsse [m²]</t>
  </si>
  <si>
    <t>Anzahl Stellplätze [Stk]</t>
  </si>
  <si>
    <t>Brutto-Rauminhalt [m³]</t>
  </si>
  <si>
    <t>Garagen-Brutto-Rauminhalt [m³]</t>
  </si>
  <si>
    <t>Länge Unterzüge und Auskragungen [m]</t>
  </si>
  <si>
    <t>Teilergebnis Flächenfaktor</t>
  </si>
  <si>
    <t>gerundet</t>
  </si>
  <si>
    <t>Vorentwurf</t>
  </si>
  <si>
    <t>unvollständig</t>
  </si>
  <si>
    <t>NGF als Summe gF+aVF+FF+RNF</t>
  </si>
  <si>
    <t>Zielwert = 100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</si>
</sst>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rgb="FFFF0000"/>
      <name val="Arial"/>
      <family val="2"/>
    </font>
    <font>
      <b/>
      <sz val="10"/>
      <color theme="1" tint="0.499984740745262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2" fontId="1" fillId="0" borderId="0" xfId="0" applyNumberFormat="1" applyFont="1" applyFill="1" applyBorder="1" applyProtection="1">
      <protection hidden="1"/>
    </xf>
    <xf numFmtId="9" fontId="1" fillId="0" borderId="0" xfId="2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0" fillId="0" borderId="1" xfId="0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center"/>
      <protection locked="0" hidden="1"/>
    </xf>
    <xf numFmtId="0" fontId="2" fillId="0" borderId="7" xfId="0" applyFont="1" applyFill="1" applyBorder="1" applyAlignment="1" applyProtection="1">
      <alignment horizontal="left" vertical="center"/>
      <protection hidden="1"/>
    </xf>
    <xf numFmtId="4" fontId="1" fillId="2" borderId="9" xfId="0" applyNumberFormat="1" applyFont="1" applyFill="1" applyBorder="1" applyAlignment="1" applyProtection="1">
      <alignment horizontal="right"/>
      <protection locked="0" hidden="1"/>
    </xf>
    <xf numFmtId="0" fontId="2" fillId="0" borderId="0" xfId="0" applyFont="1" applyFill="1" applyBorder="1" applyAlignment="1" applyProtection="1">
      <alignment horizontal="center" vertical="center" textRotation="90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Protection="1"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4" fontId="1" fillId="2" borderId="13" xfId="0" applyNumberFormat="1" applyFont="1" applyFill="1" applyBorder="1" applyAlignment="1" applyProtection="1">
      <alignment horizontal="right"/>
      <protection locked="0" hidden="1"/>
    </xf>
    <xf numFmtId="2" fontId="6" fillId="0" borderId="0" xfId="0" applyNumberFormat="1" applyFont="1" applyFill="1" applyBorder="1" applyAlignment="1" applyProtection="1">
      <alignment horizontal="center"/>
      <protection hidden="1"/>
    </xf>
    <xf numFmtId="2" fontId="7" fillId="0" borderId="0" xfId="0" applyNumberFormat="1" applyFont="1" applyFill="1" applyBorder="1" applyProtection="1"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4" fontId="1" fillId="2" borderId="13" xfId="1" applyNumberFormat="1" applyFont="1" applyFill="1" applyBorder="1" applyAlignment="1" applyProtection="1">
      <alignment horizontal="right"/>
      <protection locked="0" hidden="1"/>
    </xf>
    <xf numFmtId="43" fontId="1" fillId="0" borderId="0" xfId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" fontId="1" fillId="2" borderId="16" xfId="0" applyNumberFormat="1" applyFont="1" applyFill="1" applyBorder="1" applyAlignment="1" applyProtection="1">
      <alignment horizontal="right"/>
      <protection locked="0" hidden="1"/>
    </xf>
    <xf numFmtId="1" fontId="1" fillId="0" borderId="10" xfId="0" applyNumberFormat="1" applyFont="1" applyFill="1" applyBorder="1" applyAlignment="1" applyProtection="1">
      <alignment horizontal="center"/>
      <protection hidden="1"/>
    </xf>
    <xf numFmtId="2" fontId="1" fillId="0" borderId="10" xfId="0" applyNumberFormat="1" applyFont="1" applyFill="1" applyBorder="1" applyProtection="1">
      <protection hidden="1"/>
    </xf>
    <xf numFmtId="0" fontId="2" fillId="0" borderId="7" xfId="0" applyFont="1" applyFill="1" applyBorder="1" applyAlignment="1" applyProtection="1">
      <alignment horizontal="center" vertical="center" textRotation="90"/>
      <protection hidden="1"/>
    </xf>
    <xf numFmtId="49" fontId="2" fillId="0" borderId="7" xfId="0" applyNumberFormat="1" applyFont="1" applyFill="1" applyBorder="1" applyAlignment="1" applyProtection="1">
      <alignment horizontal="left" vertical="center"/>
      <protection hidden="1"/>
    </xf>
    <xf numFmtId="43" fontId="1" fillId="0" borderId="5" xfId="1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horizontal="center" vertical="center" textRotation="90"/>
      <protection hidden="1"/>
    </xf>
    <xf numFmtId="2" fontId="1" fillId="0" borderId="9" xfId="0" applyNumberFormat="1" applyFont="1" applyFill="1" applyBorder="1" applyAlignment="1" applyProtection="1">
      <protection hidden="1"/>
    </xf>
    <xf numFmtId="0" fontId="6" fillId="0" borderId="0" xfId="0" applyFont="1" applyFill="1" applyBorder="1" applyProtection="1"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2" fontId="1" fillId="0" borderId="10" xfId="0" applyNumberFormat="1" applyFont="1" applyFill="1" applyBorder="1" applyAlignment="1" applyProtection="1">
      <alignment horizontal="right"/>
      <protection hidden="1"/>
    </xf>
    <xf numFmtId="2" fontId="0" fillId="0" borderId="10" xfId="0" applyNumberFormat="1" applyFill="1" applyBorder="1" applyAlignment="1" applyProtection="1">
      <alignment horizontal="right"/>
      <protection hidden="1"/>
    </xf>
    <xf numFmtId="2" fontId="0" fillId="0" borderId="0" xfId="0" applyNumberFormat="1" applyFill="1" applyBorder="1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1" fillId="0" borderId="0" xfId="0" applyFont="1" applyFill="1" applyBorder="1" applyAlignment="1" applyProtection="1">
      <alignment horizontal="center" wrapText="1"/>
      <protection hidden="1"/>
    </xf>
    <xf numFmtId="0" fontId="2" fillId="0" borderId="14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Protection="1">
      <protection hidden="1"/>
    </xf>
    <xf numFmtId="2" fontId="0" fillId="0" borderId="9" xfId="0" applyNumberFormat="1" applyFill="1" applyBorder="1" applyAlignment="1" applyProtection="1">
      <alignment horizontal="right"/>
      <protection hidden="1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wrapText="1"/>
      <protection hidden="1"/>
    </xf>
    <xf numFmtId="43" fontId="0" fillId="0" borderId="0" xfId="0" applyNumberFormat="1" applyFill="1" applyBorder="1" applyProtection="1">
      <protection hidden="1"/>
    </xf>
    <xf numFmtId="2" fontId="7" fillId="0" borderId="0" xfId="0" applyNumberFormat="1" applyFont="1" applyFill="1" applyBorder="1" applyAlignment="1" applyProtection="1">
      <alignment horizontal="right"/>
      <protection hidden="1"/>
    </xf>
    <xf numFmtId="2" fontId="8" fillId="0" borderId="0" xfId="0" applyNumberFormat="1" applyFont="1" applyFill="1" applyBorder="1" applyProtection="1">
      <protection hidden="1"/>
    </xf>
    <xf numFmtId="2" fontId="0" fillId="0" borderId="10" xfId="0" applyNumberFormat="1" applyFill="1" applyBorder="1" applyProtection="1">
      <protection hidden="1"/>
    </xf>
    <xf numFmtId="2" fontId="6" fillId="0" borderId="0" xfId="0" applyNumberFormat="1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0" fontId="0" fillId="0" borderId="7" xfId="0" applyFill="1" applyBorder="1" applyProtection="1">
      <protection hidden="1"/>
    </xf>
    <xf numFmtId="2" fontId="1" fillId="0" borderId="18" xfId="0" applyNumberFormat="1" applyFont="1" applyFill="1" applyBorder="1" applyProtection="1">
      <protection hidden="1"/>
    </xf>
    <xf numFmtId="0" fontId="1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1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2" fontId="3" fillId="0" borderId="0" xfId="0" applyNumberFormat="1" applyFont="1" applyFill="1" applyBorder="1" applyProtection="1">
      <protection hidden="1"/>
    </xf>
    <xf numFmtId="0" fontId="1" fillId="0" borderId="14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9" fontId="0" fillId="0" borderId="0" xfId="2" applyFont="1" applyFill="1" applyBorder="1" applyProtection="1">
      <protection hidden="1"/>
    </xf>
    <xf numFmtId="9" fontId="0" fillId="0" borderId="0" xfId="0" applyNumberFormat="1" applyFill="1" applyBorder="1" applyProtection="1"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9" fontId="0" fillId="0" borderId="18" xfId="2" applyFont="1" applyFill="1" applyBorder="1" applyProtection="1">
      <protection hidden="1"/>
    </xf>
    <xf numFmtId="0" fontId="9" fillId="0" borderId="11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9" fontId="6" fillId="0" borderId="0" xfId="2" applyFont="1" applyFill="1" applyBorder="1" applyProtection="1">
      <protection hidden="1"/>
    </xf>
    <xf numFmtId="9" fontId="6" fillId="0" borderId="0" xfId="0" applyNumberFormat="1" applyFont="1" applyFill="1" applyBorder="1" applyProtection="1">
      <protection hidden="1"/>
    </xf>
    <xf numFmtId="9" fontId="0" fillId="0" borderId="19" xfId="2" applyFont="1" applyFill="1" applyBorder="1" applyProtection="1"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9" fontId="1" fillId="0" borderId="0" xfId="0" applyNumberFormat="1" applyFont="1" applyFill="1" applyBorder="1" applyProtection="1">
      <protection hidden="1"/>
    </xf>
    <xf numFmtId="2" fontId="11" fillId="0" borderId="0" xfId="0" applyNumberFormat="1" applyFont="1" applyFill="1" applyBorder="1" applyProtection="1">
      <protection hidden="1"/>
    </xf>
    <xf numFmtId="0" fontId="0" fillId="0" borderId="11" xfId="0" applyFill="1" applyBorder="1" applyProtection="1">
      <protection hidden="1"/>
    </xf>
    <xf numFmtId="2" fontId="0" fillId="0" borderId="9" xfId="0" applyNumberForma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 textRotation="90"/>
      <protection hidden="1"/>
    </xf>
    <xf numFmtId="2" fontId="2" fillId="0" borderId="0" xfId="0" applyNumberFormat="1" applyFont="1" applyFill="1" applyBorder="1" applyProtection="1">
      <protection hidden="1"/>
    </xf>
    <xf numFmtId="0" fontId="1" fillId="0" borderId="0" xfId="0" applyFont="1" applyFill="1" applyBorder="1"/>
    <xf numFmtId="9" fontId="1" fillId="0" borderId="0" xfId="2" applyFont="1" applyFill="1" applyBorder="1"/>
    <xf numFmtId="1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10" fontId="0" fillId="0" borderId="0" xfId="0" applyNumberForma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10" fontId="0" fillId="0" borderId="0" xfId="0" applyNumberForma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43" fontId="5" fillId="0" borderId="0" xfId="1" applyFont="1" applyFill="1" applyBorder="1" applyProtection="1">
      <protection hidden="1"/>
    </xf>
    <xf numFmtId="43" fontId="1" fillId="0" borderId="0" xfId="1" applyFont="1" applyFill="1" applyBorder="1" applyProtection="1">
      <protection locked="0" hidden="1"/>
    </xf>
    <xf numFmtId="9" fontId="11" fillId="0" borderId="18" xfId="2" applyFont="1" applyFill="1" applyBorder="1" applyProtection="1">
      <protection hidden="1"/>
    </xf>
    <xf numFmtId="2" fontId="6" fillId="0" borderId="1" xfId="0" applyNumberFormat="1" applyFont="1" applyFill="1" applyBorder="1" applyAlignment="1" applyProtection="1">
      <alignment horizontal="center"/>
      <protection hidden="1"/>
    </xf>
    <xf numFmtId="0" fontId="0" fillId="0" borderId="11" xfId="0" applyFill="1" applyBorder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center"/>
      <protection hidden="1"/>
    </xf>
    <xf numFmtId="9" fontId="2" fillId="0" borderId="7" xfId="2" applyFont="1" applyFill="1" applyBorder="1" applyProtection="1">
      <protection hidden="1"/>
    </xf>
    <xf numFmtId="9" fontId="2" fillId="0" borderId="0" xfId="2" applyFont="1" applyFill="1" applyBorder="1" applyProtection="1">
      <protection hidden="1"/>
    </xf>
    <xf numFmtId="9" fontId="2" fillId="0" borderId="1" xfId="2" applyFont="1" applyFill="1" applyBorder="1" applyProtection="1">
      <protection hidden="1"/>
    </xf>
    <xf numFmtId="0" fontId="0" fillId="0" borderId="11" xfId="0" applyBorder="1" applyProtection="1">
      <protection hidden="1"/>
    </xf>
    <xf numFmtId="2" fontId="0" fillId="0" borderId="1" xfId="0" applyNumberFormat="1" applyFill="1" applyBorder="1" applyAlignment="1" applyProtection="1">
      <alignment horizontal="center"/>
      <protection hidden="1"/>
    </xf>
    <xf numFmtId="2" fontId="0" fillId="0" borderId="7" xfId="0" applyNumberFormat="1" applyFill="1" applyBorder="1" applyAlignment="1" applyProtection="1">
      <alignment horizontal="center"/>
      <protection hidden="1"/>
    </xf>
    <xf numFmtId="9" fontId="1" fillId="0" borderId="18" xfId="2" applyFont="1" applyFill="1" applyBorder="1" applyProtection="1">
      <protection hidden="1"/>
    </xf>
    <xf numFmtId="0" fontId="2" fillId="0" borderId="28" xfId="0" applyFont="1" applyFill="1" applyBorder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left" vertical="center"/>
      <protection hidden="1"/>
    </xf>
    <xf numFmtId="0" fontId="2" fillId="0" borderId="34" xfId="0" applyFont="1" applyFill="1" applyBorder="1" applyAlignment="1" applyProtection="1">
      <alignment horizontal="center" vertical="center"/>
      <protection hidden="1"/>
    </xf>
    <xf numFmtId="0" fontId="2" fillId="0" borderId="35" xfId="0" applyFont="1" applyFill="1" applyBorder="1" applyAlignment="1" applyProtection="1">
      <alignment horizontal="left" vertical="center"/>
      <protection hidden="1"/>
    </xf>
    <xf numFmtId="0" fontId="2" fillId="0" borderId="35" xfId="0" applyFont="1" applyFill="1" applyBorder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4" fontId="1" fillId="2" borderId="22" xfId="0" applyNumberFormat="1" applyFont="1" applyFill="1" applyBorder="1" applyAlignment="1" applyProtection="1">
      <alignment horizontal="right"/>
      <protection locked="0" hidden="1"/>
    </xf>
    <xf numFmtId="4" fontId="1" fillId="2" borderId="37" xfId="0" applyNumberFormat="1" applyFont="1" applyFill="1" applyBorder="1" applyAlignment="1" applyProtection="1">
      <alignment horizontal="right"/>
      <protection locked="0" hidden="1"/>
    </xf>
    <xf numFmtId="0" fontId="0" fillId="0" borderId="1" xfId="0" applyFill="1" applyBorder="1" applyAlignment="1" applyProtection="1">
      <alignment horizontal="center" wrapText="1"/>
      <protection hidden="1"/>
    </xf>
    <xf numFmtId="0" fontId="0" fillId="0" borderId="0" xfId="0" applyFill="1" applyBorder="1"/>
    <xf numFmtId="0" fontId="0" fillId="0" borderId="7" xfId="0" applyFill="1" applyBorder="1" applyAlignment="1" applyProtection="1">
      <alignment horizontal="center" wrapText="1"/>
      <protection hidden="1"/>
    </xf>
    <xf numFmtId="0" fontId="0" fillId="0" borderId="26" xfId="0" applyFill="1" applyBorder="1" applyAlignment="1" applyProtection="1">
      <alignment horizontal="center" wrapText="1"/>
      <protection hidden="1"/>
    </xf>
    <xf numFmtId="9" fontId="0" fillId="0" borderId="21" xfId="2" applyFont="1" applyFill="1" applyBorder="1" applyProtection="1">
      <protection hidden="1"/>
    </xf>
    <xf numFmtId="9" fontId="1" fillId="0" borderId="21" xfId="2" applyFont="1" applyFill="1" applyBorder="1" applyProtection="1">
      <protection hidden="1"/>
    </xf>
    <xf numFmtId="0" fontId="0" fillId="0" borderId="26" xfId="0" applyFont="1" applyFill="1" applyBorder="1" applyAlignment="1" applyProtection="1">
      <alignment horizontal="center" wrapText="1"/>
      <protection hidden="1"/>
    </xf>
    <xf numFmtId="0" fontId="2" fillId="0" borderId="28" xfId="0" applyFont="1" applyFill="1" applyBorder="1" applyAlignment="1" applyProtection="1">
      <alignment horizontal="center"/>
      <protection hidden="1"/>
    </xf>
    <xf numFmtId="9" fontId="2" fillId="0" borderId="29" xfId="2" applyFont="1" applyFill="1" applyBorder="1" applyProtection="1"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" fillId="0" borderId="38" xfId="0" applyFont="1" applyFill="1" applyBorder="1" applyProtection="1">
      <protection hidden="1"/>
    </xf>
    <xf numFmtId="0" fontId="2" fillId="0" borderId="39" xfId="0" applyFont="1" applyFill="1" applyBorder="1" applyAlignment="1" applyProtection="1">
      <alignment horizontal="center"/>
      <protection hidden="1"/>
    </xf>
    <xf numFmtId="0" fontId="2" fillId="0" borderId="43" xfId="0" applyFont="1" applyFill="1" applyBorder="1" applyProtection="1">
      <protection hidden="1"/>
    </xf>
    <xf numFmtId="9" fontId="2" fillId="0" borderId="44" xfId="0" applyNumberFormat="1" applyFont="1" applyFill="1" applyBorder="1" applyProtection="1">
      <protection hidden="1"/>
    </xf>
    <xf numFmtId="0" fontId="2" fillId="0" borderId="44" xfId="0" applyFont="1" applyFill="1" applyBorder="1" applyAlignment="1" applyProtection="1">
      <alignment horizontal="center"/>
      <protection hidden="1"/>
    </xf>
    <xf numFmtId="9" fontId="2" fillId="0" borderId="44" xfId="2" applyFont="1" applyFill="1" applyBorder="1" applyProtection="1">
      <protection hidden="1"/>
    </xf>
    <xf numFmtId="43" fontId="1" fillId="0" borderId="0" xfId="1" applyFont="1" applyFill="1" applyBorder="1" applyAlignment="1" applyProtection="1">
      <protection hidden="1"/>
    </xf>
    <xf numFmtId="2" fontId="1" fillId="0" borderId="0" xfId="0" applyNumberFormat="1" applyFont="1" applyFill="1" applyBorder="1" applyAlignment="1" applyProtection="1">
      <protection hidden="1"/>
    </xf>
    <xf numFmtId="2" fontId="1" fillId="0" borderId="0" xfId="0" applyNumberFormat="1" applyFont="1" applyFill="1" applyBorder="1" applyAlignment="1" applyProtection="1">
      <alignment horizontal="right"/>
      <protection hidden="1"/>
    </xf>
    <xf numFmtId="43" fontId="1" fillId="0" borderId="0" xfId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Protection="1">
      <protection locked="0" hidden="1"/>
    </xf>
    <xf numFmtId="4" fontId="1" fillId="0" borderId="0" xfId="0" applyNumberFormat="1" applyFont="1" applyFill="1" applyBorder="1" applyAlignment="1" applyProtection="1">
      <alignment horizontal="right"/>
      <protection locked="0" hidden="1"/>
    </xf>
    <xf numFmtId="4" fontId="1" fillId="0" borderId="0" xfId="1" applyNumberFormat="1" applyFont="1" applyFill="1" applyBorder="1" applyAlignment="1" applyProtection="1">
      <alignment horizontal="right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  <xf numFmtId="2" fontId="1" fillId="0" borderId="1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Fill="1" applyBorder="1" applyAlignment="1" applyProtection="1">
      <alignment horizontal="center"/>
      <protection hidden="1"/>
    </xf>
    <xf numFmtId="2" fontId="9" fillId="0" borderId="0" xfId="0" applyNumberFormat="1" applyFont="1" applyFill="1" applyBorder="1" applyAlignment="1" applyProtection="1">
      <alignment horizontal="center"/>
      <protection hidden="1"/>
    </xf>
    <xf numFmtId="2" fontId="2" fillId="0" borderId="0" xfId="0" quotePrefix="1" applyNumberFormat="1" applyFont="1" applyFill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left"/>
      <protection hidden="1"/>
    </xf>
    <xf numFmtId="0" fontId="0" fillId="0" borderId="20" xfId="0" applyFill="1" applyBorder="1" applyAlignment="1" applyProtection="1">
      <alignment horizontal="center"/>
      <protection hidden="1"/>
    </xf>
    <xf numFmtId="9" fontId="0" fillId="0" borderId="1" xfId="2" applyFont="1" applyFill="1" applyBorder="1" applyProtection="1">
      <protection hidden="1"/>
    </xf>
    <xf numFmtId="9" fontId="1" fillId="0" borderId="1" xfId="2" applyFont="1" applyFill="1" applyBorder="1" applyProtection="1">
      <protection hidden="1"/>
    </xf>
    <xf numFmtId="0" fontId="0" fillId="0" borderId="14" xfId="0" applyFill="1" applyBorder="1" applyProtection="1"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Protection="1">
      <protection hidden="1"/>
    </xf>
    <xf numFmtId="9" fontId="1" fillId="0" borderId="26" xfId="0" applyNumberFormat="1" applyFont="1" applyFill="1" applyBorder="1" applyProtection="1">
      <protection hidden="1"/>
    </xf>
    <xf numFmtId="0" fontId="1" fillId="0" borderId="20" xfId="0" applyFont="1" applyFill="1" applyBorder="1" applyProtection="1">
      <protection hidden="1"/>
    </xf>
    <xf numFmtId="0" fontId="2" fillId="0" borderId="35" xfId="0" applyFont="1" applyFill="1" applyBorder="1" applyAlignment="1" applyProtection="1">
      <protection hidden="1"/>
    </xf>
    <xf numFmtId="1" fontId="1" fillId="0" borderId="0" xfId="0" applyNumberFormat="1" applyFont="1" applyFill="1" applyBorder="1" applyProtection="1">
      <protection hidden="1"/>
    </xf>
    <xf numFmtId="2" fontId="0" fillId="0" borderId="18" xfId="0" applyNumberFormat="1" applyFill="1" applyBorder="1" applyProtection="1">
      <protection hidden="1"/>
    </xf>
    <xf numFmtId="2" fontId="0" fillId="0" borderId="0" xfId="0" applyNumberFormat="1" applyFill="1" applyBorder="1" applyAlignment="1" applyProtection="1">
      <alignment horizontal="left"/>
      <protection hidden="1"/>
    </xf>
    <xf numFmtId="9" fontId="2" fillId="0" borderId="0" xfId="2" applyFont="1" applyFill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9" fontId="2" fillId="4" borderId="0" xfId="2" applyFont="1" applyFill="1" applyBorder="1" applyProtection="1">
      <protection hidden="1"/>
    </xf>
    <xf numFmtId="10" fontId="14" fillId="0" borderId="41" xfId="0" applyNumberFormat="1" applyFont="1" applyFill="1" applyBorder="1" applyAlignment="1" applyProtection="1">
      <alignment horizontal="center"/>
      <protection hidden="1"/>
    </xf>
    <xf numFmtId="10" fontId="15" fillId="0" borderId="40" xfId="0" applyNumberFormat="1" applyFont="1" applyFill="1" applyBorder="1" applyAlignment="1" applyProtection="1">
      <alignment horizontal="center"/>
      <protection hidden="1"/>
    </xf>
    <xf numFmtId="10" fontId="14" fillId="0" borderId="47" xfId="0" applyNumberFormat="1" applyFont="1" applyFill="1" applyBorder="1" applyAlignment="1" applyProtection="1">
      <alignment horizontal="center"/>
      <protection hidden="1"/>
    </xf>
    <xf numFmtId="10" fontId="2" fillId="0" borderId="40" xfId="0" applyNumberFormat="1" applyFont="1" applyFill="1" applyBorder="1" applyAlignment="1" applyProtection="1">
      <alignment horizontal="right"/>
      <protection hidden="1"/>
    </xf>
    <xf numFmtId="10" fontId="2" fillId="0" borderId="41" xfId="0" applyNumberFormat="1" applyFont="1" applyFill="1" applyBorder="1" applyAlignment="1" applyProtection="1">
      <alignment horizontal="right"/>
      <protection hidden="1"/>
    </xf>
    <xf numFmtId="10" fontId="2" fillId="0" borderId="42" xfId="0" applyNumberFormat="1" applyFont="1" applyFill="1" applyBorder="1" applyAlignment="1" applyProtection="1">
      <alignment horizontal="right"/>
      <protection hidden="1"/>
    </xf>
    <xf numFmtId="10" fontId="12" fillId="0" borderId="42" xfId="0" applyNumberFormat="1" applyFont="1" applyFill="1" applyBorder="1" applyAlignment="1" applyProtection="1">
      <alignment horizontal="right"/>
      <protection hidden="1"/>
    </xf>
    <xf numFmtId="10" fontId="2" fillId="0" borderId="45" xfId="0" applyNumberFormat="1" applyFont="1" applyFill="1" applyBorder="1" applyAlignment="1" applyProtection="1">
      <alignment horizontal="right"/>
      <protection hidden="1"/>
    </xf>
    <xf numFmtId="10" fontId="0" fillId="0" borderId="18" xfId="2" applyNumberFormat="1" applyFont="1" applyFill="1" applyBorder="1" applyProtection="1">
      <protection hidden="1"/>
    </xf>
    <xf numFmtId="10" fontId="1" fillId="0" borderId="18" xfId="2" applyNumberFormat="1" applyFont="1" applyFill="1" applyBorder="1" applyProtection="1">
      <protection hidden="1"/>
    </xf>
    <xf numFmtId="10" fontId="1" fillId="0" borderId="9" xfId="2" applyNumberFormat="1" applyFont="1" applyFill="1" applyBorder="1" applyProtection="1">
      <protection hidden="1"/>
    </xf>
    <xf numFmtId="10" fontId="1" fillId="0" borderId="19" xfId="2" applyNumberFormat="1" applyFont="1" applyFill="1" applyBorder="1" applyAlignment="1" applyProtection="1">
      <alignment horizontal="left"/>
      <protection hidden="1"/>
    </xf>
    <xf numFmtId="10" fontId="1" fillId="0" borderId="10" xfId="2" applyNumberFormat="1" applyFont="1" applyFill="1" applyBorder="1" applyProtection="1">
      <protection hidden="1"/>
    </xf>
    <xf numFmtId="10" fontId="1" fillId="0" borderId="17" xfId="2" applyNumberFormat="1" applyFont="1" applyFill="1" applyBorder="1" applyProtection="1">
      <protection hidden="1"/>
    </xf>
    <xf numFmtId="10" fontId="1" fillId="0" borderId="5" xfId="2" applyNumberFormat="1" applyFont="1" applyFill="1" applyBorder="1" applyProtection="1">
      <protection hidden="1"/>
    </xf>
    <xf numFmtId="10" fontId="1" fillId="0" borderId="21" xfId="2" applyNumberFormat="1" applyFont="1" applyFill="1" applyBorder="1" applyAlignment="1" applyProtection="1">
      <alignment horizontal="left"/>
      <protection hidden="1"/>
    </xf>
    <xf numFmtId="10" fontId="6" fillId="0" borderId="18" xfId="2" applyNumberFormat="1" applyFont="1" applyFill="1" applyBorder="1" applyProtection="1">
      <protection hidden="1"/>
    </xf>
    <xf numFmtId="10" fontId="1" fillId="0" borderId="19" xfId="2" applyNumberFormat="1" applyFont="1" applyFill="1" applyBorder="1" applyProtection="1">
      <protection hidden="1"/>
    </xf>
    <xf numFmtId="10" fontId="3" fillId="0" borderId="10" xfId="2" applyNumberFormat="1" applyFont="1" applyFill="1" applyBorder="1" applyProtection="1">
      <protection hidden="1"/>
    </xf>
    <xf numFmtId="10" fontId="0" fillId="0" borderId="10" xfId="2" applyNumberFormat="1" applyFont="1" applyFill="1" applyBorder="1" applyProtection="1">
      <protection hidden="1"/>
    </xf>
    <xf numFmtId="10" fontId="0" fillId="0" borderId="9" xfId="2" applyNumberFormat="1" applyFont="1" applyFill="1" applyBorder="1" applyProtection="1">
      <protection hidden="1"/>
    </xf>
    <xf numFmtId="10" fontId="1" fillId="0" borderId="9" xfId="2" applyNumberFormat="1" applyFont="1" applyFill="1" applyBorder="1" applyAlignment="1" applyProtection="1">
      <alignment horizontal="left"/>
      <protection hidden="1"/>
    </xf>
    <xf numFmtId="10" fontId="1" fillId="0" borderId="13" xfId="2" applyNumberFormat="1" applyFont="1" applyFill="1" applyBorder="1" applyAlignment="1" applyProtection="1">
      <alignment horizontal="left"/>
      <protection hidden="1"/>
    </xf>
    <xf numFmtId="10" fontId="2" fillId="0" borderId="46" xfId="2" applyNumberFormat="1" applyFont="1" applyFill="1" applyBorder="1" applyProtection="1"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" fontId="1" fillId="2" borderId="41" xfId="0" applyNumberFormat="1" applyFont="1" applyFill="1" applyBorder="1" applyAlignment="1" applyProtection="1">
      <alignment horizontal="right"/>
      <protection locked="0" hidden="1"/>
    </xf>
    <xf numFmtId="4" fontId="1" fillId="2" borderId="47" xfId="0" applyNumberFormat="1" applyFont="1" applyFill="1" applyBorder="1" applyAlignment="1" applyProtection="1">
      <alignment horizontal="right"/>
      <protection locked="0" hidden="1"/>
    </xf>
    <xf numFmtId="4" fontId="1" fillId="2" borderId="47" xfId="1" applyNumberFormat="1" applyFont="1" applyFill="1" applyBorder="1" applyAlignment="1" applyProtection="1">
      <alignment horizontal="right"/>
      <protection locked="0" hidden="1"/>
    </xf>
    <xf numFmtId="4" fontId="1" fillId="2" borderId="25" xfId="0" applyNumberFormat="1" applyFont="1" applyFill="1" applyBorder="1" applyAlignment="1" applyProtection="1">
      <alignment horizontal="right"/>
      <protection locked="0" hidden="1"/>
    </xf>
    <xf numFmtId="1" fontId="1" fillId="0" borderId="39" xfId="0" applyNumberFormat="1" applyFont="1" applyFill="1" applyBorder="1" applyAlignment="1" applyProtection="1">
      <alignment horizontal="center"/>
      <protection hidden="1"/>
    </xf>
    <xf numFmtId="43" fontId="1" fillId="0" borderId="42" xfId="1" applyFont="1" applyFill="1" applyBorder="1" applyAlignment="1" applyProtection="1">
      <protection hidden="1"/>
    </xf>
    <xf numFmtId="2" fontId="1" fillId="0" borderId="41" xfId="0" applyNumberFormat="1" applyFont="1" applyFill="1" applyBorder="1" applyAlignment="1" applyProtection="1">
      <protection hidden="1"/>
    </xf>
    <xf numFmtId="1" fontId="1" fillId="0" borderId="40" xfId="0" applyNumberFormat="1" applyFont="1" applyFill="1" applyBorder="1" applyAlignment="1" applyProtection="1">
      <alignment horizontal="center"/>
      <protection hidden="1"/>
    </xf>
    <xf numFmtId="2" fontId="1" fillId="0" borderId="40" xfId="0" applyNumberFormat="1" applyFont="1" applyFill="1" applyBorder="1" applyProtection="1">
      <protection hidden="1"/>
    </xf>
    <xf numFmtId="2" fontId="0" fillId="0" borderId="40" xfId="0" applyNumberFormat="1" applyFill="1" applyBorder="1" applyAlignment="1" applyProtection="1">
      <alignment horizontal="right"/>
      <protection hidden="1"/>
    </xf>
    <xf numFmtId="2" fontId="0" fillId="0" borderId="41" xfId="0" applyNumberFormat="1" applyFill="1" applyBorder="1" applyAlignment="1" applyProtection="1">
      <alignment horizontal="right"/>
      <protection hidden="1"/>
    </xf>
    <xf numFmtId="2" fontId="1" fillId="0" borderId="40" xfId="0" applyNumberFormat="1" applyFont="1" applyFill="1" applyBorder="1" applyAlignment="1" applyProtection="1">
      <alignment horizontal="right"/>
      <protection hidden="1"/>
    </xf>
    <xf numFmtId="2" fontId="0" fillId="0" borderId="41" xfId="0" applyNumberFormat="1" applyFill="1" applyBorder="1" applyProtection="1">
      <protection hidden="1"/>
    </xf>
    <xf numFmtId="2" fontId="0" fillId="0" borderId="40" xfId="0" applyNumberFormat="1" applyFill="1" applyBorder="1" applyProtection="1">
      <protection hidden="1"/>
    </xf>
    <xf numFmtId="10" fontId="0" fillId="0" borderId="32" xfId="2" applyNumberFormat="1" applyFont="1" applyFill="1" applyBorder="1" applyProtection="1">
      <protection hidden="1"/>
    </xf>
    <xf numFmtId="10" fontId="1" fillId="0" borderId="32" xfId="2" applyNumberFormat="1" applyFont="1" applyFill="1" applyBorder="1" applyProtection="1">
      <protection hidden="1"/>
    </xf>
    <xf numFmtId="10" fontId="1" fillId="0" borderId="41" xfId="2" applyNumberFormat="1" applyFont="1" applyFill="1" applyBorder="1" applyProtection="1">
      <protection hidden="1"/>
    </xf>
    <xf numFmtId="10" fontId="1" fillId="0" borderId="49" xfId="2" applyNumberFormat="1" applyFont="1" applyFill="1" applyBorder="1" applyAlignment="1" applyProtection="1">
      <alignment horizontal="left"/>
      <protection hidden="1"/>
    </xf>
    <xf numFmtId="10" fontId="1" fillId="0" borderId="40" xfId="2" applyNumberFormat="1" applyFont="1" applyFill="1" applyBorder="1" applyProtection="1">
      <protection hidden="1"/>
    </xf>
    <xf numFmtId="10" fontId="1" fillId="0" borderId="42" xfId="2" applyNumberFormat="1" applyFont="1" applyFill="1" applyBorder="1" applyProtection="1">
      <protection hidden="1"/>
    </xf>
    <xf numFmtId="10" fontId="1" fillId="0" borderId="50" xfId="2" applyNumberFormat="1" applyFont="1" applyFill="1" applyBorder="1" applyAlignment="1" applyProtection="1">
      <alignment horizontal="left"/>
      <protection hidden="1"/>
    </xf>
    <xf numFmtId="10" fontId="6" fillId="0" borderId="40" xfId="2" applyNumberFormat="1" applyFont="1" applyFill="1" applyBorder="1" applyProtection="1">
      <protection hidden="1"/>
    </xf>
    <xf numFmtId="10" fontId="3" fillId="0" borderId="40" xfId="2" applyNumberFormat="1" applyFont="1" applyFill="1" applyBorder="1" applyProtection="1">
      <protection hidden="1"/>
    </xf>
    <xf numFmtId="10" fontId="0" fillId="0" borderId="40" xfId="2" applyNumberFormat="1" applyFont="1" applyFill="1" applyBorder="1" applyProtection="1">
      <protection hidden="1"/>
    </xf>
    <xf numFmtId="10" fontId="0" fillId="0" borderId="41" xfId="2" applyNumberFormat="1" applyFont="1" applyFill="1" applyBorder="1" applyProtection="1">
      <protection hidden="1"/>
    </xf>
    <xf numFmtId="10" fontId="1" fillId="0" borderId="41" xfId="2" applyNumberFormat="1" applyFont="1" applyFill="1" applyBorder="1" applyAlignment="1" applyProtection="1">
      <alignment horizontal="left"/>
      <protection hidden="1"/>
    </xf>
    <xf numFmtId="10" fontId="1" fillId="0" borderId="47" xfId="2" applyNumberFormat="1" applyFont="1" applyFill="1" applyBorder="1" applyAlignment="1" applyProtection="1">
      <alignment horizontal="left"/>
      <protection hidden="1"/>
    </xf>
    <xf numFmtId="0" fontId="1" fillId="2" borderId="51" xfId="0" applyFont="1" applyFill="1" applyBorder="1" applyAlignment="1" applyProtection="1">
      <alignment horizontal="center"/>
      <protection locked="0" hidden="1"/>
    </xf>
    <xf numFmtId="4" fontId="1" fillId="2" borderId="19" xfId="0" applyNumberFormat="1" applyFont="1" applyFill="1" applyBorder="1" applyAlignment="1" applyProtection="1">
      <alignment horizontal="right"/>
      <protection locked="0" hidden="1"/>
    </xf>
    <xf numFmtId="4" fontId="1" fillId="2" borderId="21" xfId="0" applyNumberFormat="1" applyFont="1" applyFill="1" applyBorder="1" applyAlignment="1" applyProtection="1">
      <alignment horizontal="right"/>
      <protection locked="0" hidden="1"/>
    </xf>
    <xf numFmtId="4" fontId="1" fillId="2" borderId="21" xfId="1" applyNumberFormat="1" applyFont="1" applyFill="1" applyBorder="1" applyAlignment="1" applyProtection="1">
      <alignment horizontal="right"/>
      <protection locked="0" hidden="1"/>
    </xf>
    <xf numFmtId="4" fontId="1" fillId="2" borderId="23" xfId="0" applyNumberFormat="1" applyFont="1" applyFill="1" applyBorder="1" applyAlignment="1" applyProtection="1">
      <alignment horizontal="right"/>
      <protection locked="0" hidden="1"/>
    </xf>
    <xf numFmtId="1" fontId="1" fillId="0" borderId="18" xfId="0" applyNumberFormat="1" applyFont="1" applyFill="1" applyBorder="1" applyAlignment="1" applyProtection="1">
      <alignment horizontal="center"/>
      <protection hidden="1"/>
    </xf>
    <xf numFmtId="43" fontId="1" fillId="0" borderId="17" xfId="1" applyFont="1" applyFill="1" applyBorder="1" applyAlignment="1" applyProtection="1">
      <protection hidden="1"/>
    </xf>
    <xf numFmtId="2" fontId="1" fillId="0" borderId="19" xfId="0" applyNumberFormat="1" applyFont="1" applyFill="1" applyBorder="1" applyAlignment="1" applyProtection="1">
      <protection hidden="1"/>
    </xf>
    <xf numFmtId="2" fontId="0" fillId="0" borderId="18" xfId="0" applyNumberFormat="1" applyFill="1" applyBorder="1" applyAlignment="1" applyProtection="1">
      <alignment horizontal="right"/>
      <protection hidden="1"/>
    </xf>
    <xf numFmtId="2" fontId="0" fillId="0" borderId="19" xfId="0" applyNumberFormat="1" applyFill="1" applyBorder="1" applyAlignment="1" applyProtection="1">
      <alignment horizontal="right"/>
      <protection hidden="1"/>
    </xf>
    <xf numFmtId="2" fontId="1" fillId="0" borderId="18" xfId="0" applyNumberFormat="1" applyFont="1" applyFill="1" applyBorder="1" applyAlignment="1" applyProtection="1">
      <alignment horizontal="right"/>
      <protection hidden="1"/>
    </xf>
    <xf numFmtId="2" fontId="0" fillId="0" borderId="19" xfId="0" applyNumberFormat="1" applyFill="1" applyBorder="1" applyProtection="1">
      <protection hidden="1"/>
    </xf>
    <xf numFmtId="10" fontId="3" fillId="0" borderId="18" xfId="2" applyNumberFormat="1" applyFont="1" applyFill="1" applyBorder="1" applyProtection="1">
      <protection hidden="1"/>
    </xf>
    <xf numFmtId="10" fontId="0" fillId="0" borderId="19" xfId="2" applyNumberFormat="1" applyFont="1" applyFill="1" applyBorder="1" applyProtection="1">
      <protection hidden="1"/>
    </xf>
    <xf numFmtId="0" fontId="4" fillId="0" borderId="46" xfId="0" applyFont="1" applyFill="1" applyBorder="1" applyAlignment="1" applyProtection="1">
      <alignment horizontal="center"/>
      <protection hidden="1"/>
    </xf>
    <xf numFmtId="4" fontId="5" fillId="0" borderId="52" xfId="0" applyNumberFormat="1" applyFont="1" applyFill="1" applyBorder="1" applyAlignment="1" applyProtection="1">
      <alignment horizontal="right"/>
      <protection locked="0" hidden="1"/>
    </xf>
    <xf numFmtId="4" fontId="5" fillId="0" borderId="53" xfId="0" applyNumberFormat="1" applyFont="1" applyFill="1" applyBorder="1" applyAlignment="1" applyProtection="1">
      <alignment horizontal="right"/>
      <protection locked="0" hidden="1"/>
    </xf>
    <xf numFmtId="4" fontId="5" fillId="0" borderId="53" xfId="1" applyNumberFormat="1" applyFont="1" applyFill="1" applyBorder="1" applyAlignment="1" applyProtection="1">
      <alignment horizontal="right"/>
      <protection locked="0" hidden="1"/>
    </xf>
    <xf numFmtId="4" fontId="5" fillId="0" borderId="54" xfId="0" applyNumberFormat="1" applyFont="1" applyFill="1" applyBorder="1" applyAlignment="1" applyProtection="1">
      <alignment horizontal="right"/>
      <protection locked="0" hidden="1"/>
    </xf>
    <xf numFmtId="1" fontId="1" fillId="0" borderId="55" xfId="0" applyNumberFormat="1" applyFont="1" applyFill="1" applyBorder="1" applyAlignment="1" applyProtection="1">
      <alignment horizontal="center"/>
      <protection hidden="1"/>
    </xf>
    <xf numFmtId="43" fontId="1" fillId="0" borderId="56" xfId="1" applyFont="1" applyFill="1" applyBorder="1" applyAlignment="1" applyProtection="1">
      <protection hidden="1"/>
    </xf>
    <xf numFmtId="2" fontId="1" fillId="0" borderId="52" xfId="0" applyNumberFormat="1" applyFont="1" applyFill="1" applyBorder="1" applyAlignment="1" applyProtection="1">
      <protection hidden="1"/>
    </xf>
    <xf numFmtId="1" fontId="1" fillId="0" borderId="56" xfId="0" applyNumberFormat="1" applyFont="1" applyFill="1" applyBorder="1" applyAlignment="1" applyProtection="1">
      <alignment horizontal="center"/>
      <protection hidden="1"/>
    </xf>
    <xf numFmtId="2" fontId="1" fillId="0" borderId="55" xfId="0" applyNumberFormat="1" applyFont="1" applyFill="1" applyBorder="1" applyProtection="1">
      <protection hidden="1"/>
    </xf>
    <xf numFmtId="2" fontId="1" fillId="0" borderId="55" xfId="0" applyNumberFormat="1" applyFont="1" applyFill="1" applyBorder="1" applyAlignment="1" applyProtection="1">
      <alignment horizontal="right"/>
      <protection hidden="1"/>
    </xf>
    <xf numFmtId="2" fontId="1" fillId="0" borderId="52" xfId="0" applyNumberFormat="1" applyFont="1" applyFill="1" applyBorder="1" applyAlignment="1" applyProtection="1">
      <alignment horizontal="right"/>
      <protection hidden="1"/>
    </xf>
    <xf numFmtId="2" fontId="0" fillId="0" borderId="52" xfId="0" applyNumberFormat="1" applyFill="1" applyBorder="1" applyProtection="1">
      <protection hidden="1"/>
    </xf>
    <xf numFmtId="2" fontId="0" fillId="0" borderId="55" xfId="0" applyNumberFormat="1" applyFill="1" applyBorder="1" applyProtection="1">
      <protection hidden="1"/>
    </xf>
    <xf numFmtId="10" fontId="0" fillId="0" borderId="55" xfId="2" applyNumberFormat="1" applyFont="1" applyFill="1" applyBorder="1" applyProtection="1">
      <protection hidden="1"/>
    </xf>
    <xf numFmtId="10" fontId="1" fillId="0" borderId="55" xfId="2" applyNumberFormat="1" applyFont="1" applyFill="1" applyBorder="1" applyProtection="1">
      <protection hidden="1"/>
    </xf>
    <xf numFmtId="10" fontId="1" fillId="0" borderId="52" xfId="2" applyNumberFormat="1" applyFont="1" applyFill="1" applyBorder="1" applyProtection="1">
      <protection hidden="1"/>
    </xf>
    <xf numFmtId="10" fontId="1" fillId="0" borderId="52" xfId="2" applyNumberFormat="1" applyFont="1" applyFill="1" applyBorder="1" applyAlignment="1" applyProtection="1">
      <alignment horizontal="left"/>
      <protection hidden="1"/>
    </xf>
    <xf numFmtId="10" fontId="1" fillId="0" borderId="56" xfId="2" applyNumberFormat="1" applyFont="1" applyFill="1" applyBorder="1" applyProtection="1">
      <protection hidden="1"/>
    </xf>
    <xf numFmtId="10" fontId="1" fillId="0" borderId="53" xfId="2" applyNumberFormat="1" applyFont="1" applyFill="1" applyBorder="1" applyAlignment="1" applyProtection="1">
      <alignment horizontal="left"/>
      <protection hidden="1"/>
    </xf>
    <xf numFmtId="10" fontId="6" fillId="0" borderId="55" xfId="2" applyNumberFormat="1" applyFont="1" applyFill="1" applyBorder="1" applyProtection="1">
      <protection hidden="1"/>
    </xf>
    <xf numFmtId="10" fontId="3" fillId="0" borderId="55" xfId="2" applyNumberFormat="1" applyFont="1" applyFill="1" applyBorder="1" applyProtection="1">
      <protection hidden="1"/>
    </xf>
    <xf numFmtId="10" fontId="0" fillId="0" borderId="52" xfId="2" applyNumberFormat="1" applyFont="1" applyFill="1" applyBorder="1" applyProtection="1">
      <protection hidden="1"/>
    </xf>
    <xf numFmtId="10" fontId="0" fillId="0" borderId="56" xfId="2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6" fillId="0" borderId="29" xfId="0" applyFont="1" applyFill="1" applyBorder="1" applyProtection="1">
      <protection hidden="1"/>
    </xf>
    <xf numFmtId="0" fontId="0" fillId="0" borderId="29" xfId="0" applyFill="1" applyBorder="1" applyProtection="1">
      <protection hidden="1"/>
    </xf>
    <xf numFmtId="0" fontId="1" fillId="0" borderId="30" xfId="0" applyFont="1" applyFill="1" applyBorder="1" applyProtection="1">
      <protection hidden="1"/>
    </xf>
    <xf numFmtId="2" fontId="1" fillId="0" borderId="32" xfId="0" applyNumberFormat="1" applyFont="1" applyFill="1" applyBorder="1" applyAlignment="1" applyProtection="1">
      <alignment horizontal="center"/>
      <protection hidden="1"/>
    </xf>
    <xf numFmtId="2" fontId="2" fillId="0" borderId="32" xfId="0" applyNumberFormat="1" applyFont="1" applyFill="1" applyBorder="1" applyAlignment="1" applyProtection="1">
      <alignment horizontal="center"/>
      <protection hidden="1"/>
    </xf>
    <xf numFmtId="2" fontId="9" fillId="0" borderId="49" xfId="0" applyNumberFormat="1" applyFont="1" applyFill="1" applyBorder="1" applyAlignment="1" applyProtection="1">
      <alignment horizontal="center"/>
      <protection hidden="1"/>
    </xf>
    <xf numFmtId="2" fontId="9" fillId="0" borderId="32" xfId="0" applyNumberFormat="1" applyFont="1" applyFill="1" applyBorder="1" applyAlignment="1" applyProtection="1">
      <alignment horizontal="center"/>
      <protection hidden="1"/>
    </xf>
    <xf numFmtId="2" fontId="0" fillId="0" borderId="0" xfId="0" quotePrefix="1" applyNumberFormat="1" applyFill="1" applyBorder="1" applyAlignment="1" applyProtection="1">
      <alignment horizontal="right"/>
      <protection hidden="1"/>
    </xf>
    <xf numFmtId="2" fontId="2" fillId="0" borderId="32" xfId="0" quotePrefix="1" applyNumberFormat="1" applyFont="1" applyFill="1" applyBorder="1" applyAlignment="1" applyProtection="1">
      <alignment horizontal="center"/>
      <protection hidden="1"/>
    </xf>
    <xf numFmtId="0" fontId="0" fillId="0" borderId="35" xfId="0" applyFill="1" applyBorder="1" applyProtection="1">
      <protection hidden="1"/>
    </xf>
    <xf numFmtId="0" fontId="1" fillId="0" borderId="35" xfId="0" applyFont="1" applyFill="1" applyBorder="1" applyAlignment="1" applyProtection="1">
      <alignment horizontal="center" wrapText="1"/>
      <protection hidden="1"/>
    </xf>
    <xf numFmtId="0" fontId="1" fillId="0" borderId="35" xfId="0" applyFont="1" applyFill="1" applyBorder="1" applyAlignment="1" applyProtection="1">
      <alignment horizontal="center"/>
      <protection hidden="1"/>
    </xf>
    <xf numFmtId="0" fontId="6" fillId="0" borderId="36" xfId="0" applyFont="1" applyFill="1" applyBorder="1" applyAlignment="1" applyProtection="1">
      <alignment horizontal="center"/>
      <protection hidden="1"/>
    </xf>
    <xf numFmtId="0" fontId="0" fillId="0" borderId="28" xfId="0" applyFill="1" applyBorder="1" applyProtection="1">
      <protection hidden="1"/>
    </xf>
    <xf numFmtId="0" fontId="2" fillId="0" borderId="30" xfId="0" applyFont="1" applyFill="1" applyBorder="1" applyAlignment="1" applyProtection="1">
      <alignment horizontal="right"/>
      <protection hidden="1"/>
    </xf>
    <xf numFmtId="2" fontId="0" fillId="0" borderId="32" xfId="0" applyNumberFormat="1" applyFill="1" applyBorder="1" applyAlignment="1" applyProtection="1">
      <alignment horizontal="center"/>
      <protection hidden="1"/>
    </xf>
    <xf numFmtId="2" fontId="0" fillId="0" borderId="49" xfId="0" applyNumberFormat="1" applyFill="1" applyBorder="1" applyAlignment="1" applyProtection="1">
      <alignment horizontal="center"/>
      <protection hidden="1"/>
    </xf>
    <xf numFmtId="2" fontId="0" fillId="0" borderId="57" xfId="0" applyNumberFormat="1" applyFill="1" applyBorder="1" applyAlignment="1" applyProtection="1">
      <alignment horizontal="center"/>
      <protection hidden="1"/>
    </xf>
    <xf numFmtId="2" fontId="0" fillId="0" borderId="50" xfId="0" applyNumberFormat="1" applyFill="1" applyBorder="1" applyAlignment="1" applyProtection="1">
      <alignment horizontal="center"/>
      <protection hidden="1"/>
    </xf>
    <xf numFmtId="0" fontId="0" fillId="0" borderId="34" xfId="0" applyFill="1" applyBorder="1" applyAlignment="1" applyProtection="1">
      <alignment horizontal="center"/>
      <protection hidden="1"/>
    </xf>
    <xf numFmtId="0" fontId="3" fillId="0" borderId="35" xfId="0" applyFont="1" applyFill="1" applyBorder="1" applyProtection="1">
      <protection hidden="1"/>
    </xf>
    <xf numFmtId="0" fontId="1" fillId="0" borderId="35" xfId="0" applyFont="1" applyFill="1" applyBorder="1" applyProtection="1">
      <protection hidden="1"/>
    </xf>
    <xf numFmtId="2" fontId="0" fillId="0" borderId="36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locked="0" hidden="1"/>
    </xf>
    <xf numFmtId="43" fontId="1" fillId="0" borderId="58" xfId="1" applyFont="1" applyFill="1" applyBorder="1" applyAlignment="1" applyProtection="1">
      <protection hidden="1"/>
    </xf>
    <xf numFmtId="43" fontId="1" fillId="0" borderId="57" xfId="1" applyFont="1" applyFill="1" applyBorder="1" applyAlignment="1" applyProtection="1">
      <protection hidden="1"/>
    </xf>
    <xf numFmtId="43" fontId="1" fillId="0" borderId="7" xfId="1" applyFont="1" applyFill="1" applyBorder="1" applyAlignment="1" applyProtection="1">
      <protection hidden="1"/>
    </xf>
    <xf numFmtId="10" fontId="2" fillId="0" borderId="63" xfId="2" applyNumberFormat="1" applyFont="1" applyFill="1" applyBorder="1" applyProtection="1">
      <protection hidden="1"/>
    </xf>
    <xf numFmtId="0" fontId="2" fillId="0" borderId="29" xfId="0" applyFont="1" applyFill="1" applyBorder="1" applyAlignment="1" applyProtection="1">
      <alignment horizontal="right"/>
      <protection hidden="1"/>
    </xf>
    <xf numFmtId="2" fontId="0" fillId="0" borderId="26" xfId="0" applyNumberFormat="1" applyFill="1" applyBorder="1" applyAlignment="1" applyProtection="1">
      <alignment horizontal="center"/>
      <protection hidden="1"/>
    </xf>
    <xf numFmtId="2" fontId="0" fillId="0" borderId="35" xfId="0" applyNumberFormat="1" applyFont="1" applyFill="1" applyBorder="1" applyAlignment="1" applyProtection="1">
      <alignment horizontal="center"/>
      <protection hidden="1"/>
    </xf>
    <xf numFmtId="10" fontId="2" fillId="0" borderId="64" xfId="2" applyNumberFormat="1" applyFont="1" applyFill="1" applyBorder="1" applyProtection="1">
      <protection hidden="1"/>
    </xf>
    <xf numFmtId="0" fontId="1" fillId="0" borderId="29" xfId="0" applyFont="1" applyFill="1" applyBorder="1" applyProtection="1">
      <protection hidden="1"/>
    </xf>
    <xf numFmtId="0" fontId="6" fillId="0" borderId="35" xfId="0" applyFont="1" applyFill="1" applyBorder="1" applyAlignment="1" applyProtection="1">
      <alignment horizontal="center"/>
      <protection hidden="1"/>
    </xf>
    <xf numFmtId="4" fontId="5" fillId="0" borderId="52" xfId="0" applyNumberFormat="1" applyFont="1" applyFill="1" applyBorder="1" applyAlignment="1" applyProtection="1">
      <alignment horizontal="right"/>
      <protection hidden="1"/>
    </xf>
    <xf numFmtId="4" fontId="5" fillId="0" borderId="53" xfId="0" applyNumberFormat="1" applyFont="1" applyFill="1" applyBorder="1" applyAlignment="1" applyProtection="1">
      <alignment horizontal="right"/>
      <protection hidden="1"/>
    </xf>
    <xf numFmtId="4" fontId="5" fillId="0" borderId="53" xfId="1" applyNumberFormat="1" applyFont="1" applyFill="1" applyBorder="1" applyAlignment="1" applyProtection="1">
      <alignment horizontal="right"/>
      <protection hidden="1"/>
    </xf>
    <xf numFmtId="4" fontId="5" fillId="0" borderId="54" xfId="0" applyNumberFormat="1" applyFont="1" applyFill="1" applyBorder="1" applyAlignment="1" applyProtection="1">
      <alignment horizontal="right"/>
      <protection hidden="1"/>
    </xf>
    <xf numFmtId="9" fontId="2" fillId="0" borderId="49" xfId="2" applyFont="1" applyFill="1" applyBorder="1" applyAlignment="1" applyProtection="1">
      <alignment horizontal="center"/>
      <protection hidden="1"/>
    </xf>
    <xf numFmtId="9" fontId="2" fillId="0" borderId="57" xfId="2" applyFont="1" applyFill="1" applyBorder="1" applyAlignment="1" applyProtection="1">
      <alignment horizontal="center"/>
      <protection hidden="1"/>
    </xf>
    <xf numFmtId="9" fontId="2" fillId="0" borderId="32" xfId="2" applyFont="1" applyFill="1" applyBorder="1" applyAlignment="1" applyProtection="1">
      <alignment horizontal="center"/>
      <protection hidden="1"/>
    </xf>
    <xf numFmtId="9" fontId="2" fillId="0" borderId="50" xfId="2" applyFont="1" applyFill="1" applyBorder="1" applyAlignment="1" applyProtection="1">
      <alignment horizontal="center"/>
      <protection hidden="1"/>
    </xf>
    <xf numFmtId="2" fontId="0" fillId="0" borderId="32" xfId="0" applyNumberFormat="1" applyFont="1" applyFill="1" applyBorder="1" applyAlignment="1" applyProtection="1">
      <alignment horizontal="center"/>
      <protection hidden="1"/>
    </xf>
    <xf numFmtId="2" fontId="0" fillId="0" borderId="49" xfId="0" applyNumberFormat="1" applyFont="1" applyFill="1" applyBorder="1" applyAlignment="1" applyProtection="1">
      <alignment horizontal="center"/>
      <protection hidden="1"/>
    </xf>
    <xf numFmtId="9" fontId="0" fillId="0" borderId="36" xfId="0" applyNumberFormat="1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4" fontId="1" fillId="2" borderId="8" xfId="0" applyNumberFormat="1" applyFont="1" applyFill="1" applyBorder="1" applyAlignment="1" applyProtection="1">
      <alignment horizontal="right"/>
      <protection locked="0" hidden="1"/>
    </xf>
    <xf numFmtId="4" fontId="1" fillId="2" borderId="24" xfId="0" applyNumberFormat="1" applyFont="1" applyFill="1" applyBorder="1" applyAlignment="1" applyProtection="1">
      <alignment horizontal="right"/>
      <protection locked="0" hidden="1"/>
    </xf>
    <xf numFmtId="4" fontId="1" fillId="2" borderId="12" xfId="0" applyNumberFormat="1" applyFont="1" applyFill="1" applyBorder="1" applyAlignment="1" applyProtection="1">
      <alignment horizontal="right"/>
      <protection locked="0" hidden="1"/>
    </xf>
    <xf numFmtId="4" fontId="1" fillId="2" borderId="12" xfId="1" applyNumberFormat="1" applyFont="1" applyFill="1" applyBorder="1" applyAlignment="1" applyProtection="1">
      <alignment horizontal="right"/>
      <protection locked="0" hidden="1"/>
    </xf>
    <xf numFmtId="4" fontId="1" fillId="2" borderId="15" xfId="0" applyNumberFormat="1" applyFont="1" applyFill="1" applyBorder="1" applyAlignment="1" applyProtection="1">
      <alignment horizontal="right"/>
      <protection locked="0" hidden="1"/>
    </xf>
    <xf numFmtId="4" fontId="1" fillId="2" borderId="65" xfId="0" applyNumberFormat="1" applyFont="1" applyFill="1" applyBorder="1" applyAlignment="1" applyProtection="1">
      <alignment horizontal="right"/>
      <protection locked="0" hidden="1"/>
    </xf>
    <xf numFmtId="1" fontId="1" fillId="0" borderId="31" xfId="0" applyNumberFormat="1" applyFont="1" applyFill="1" applyBorder="1" applyAlignment="1" applyProtection="1">
      <alignment horizontal="center"/>
      <protection hidden="1"/>
    </xf>
    <xf numFmtId="2" fontId="1" fillId="0" borderId="8" xfId="0" applyNumberFormat="1" applyFont="1" applyFill="1" applyBorder="1" applyAlignment="1" applyProtection="1">
      <protection hidden="1"/>
    </xf>
    <xf numFmtId="2" fontId="1" fillId="0" borderId="31" xfId="0" applyNumberFormat="1" applyFont="1" applyFill="1" applyBorder="1" applyProtection="1">
      <protection hidden="1"/>
    </xf>
    <xf numFmtId="2" fontId="0" fillId="0" borderId="31" xfId="0" applyNumberFormat="1" applyFill="1" applyBorder="1" applyAlignment="1" applyProtection="1">
      <alignment horizontal="right"/>
      <protection hidden="1"/>
    </xf>
    <xf numFmtId="2" fontId="0" fillId="0" borderId="8" xfId="0" applyNumberFormat="1" applyFill="1" applyBorder="1" applyAlignment="1" applyProtection="1">
      <alignment horizontal="right"/>
      <protection hidden="1"/>
    </xf>
    <xf numFmtId="2" fontId="1" fillId="0" borderId="31" xfId="0" applyNumberFormat="1" applyFont="1" applyFill="1" applyBorder="1" applyAlignment="1" applyProtection="1">
      <alignment horizontal="right"/>
      <protection hidden="1"/>
    </xf>
    <xf numFmtId="2" fontId="0" fillId="0" borderId="8" xfId="0" applyNumberFormat="1" applyFill="1" applyBorder="1" applyProtection="1">
      <protection hidden="1"/>
    </xf>
    <xf numFmtId="2" fontId="0" fillId="0" borderId="31" xfId="0" applyNumberFormat="1" applyFill="1" applyBorder="1" applyProtection="1">
      <protection hidden="1"/>
    </xf>
    <xf numFmtId="10" fontId="0" fillId="0" borderId="31" xfId="2" applyNumberFormat="1" applyFont="1" applyFill="1" applyBorder="1" applyProtection="1">
      <protection hidden="1"/>
    </xf>
    <xf numFmtId="10" fontId="1" fillId="0" borderId="31" xfId="2" applyNumberFormat="1" applyFont="1" applyFill="1" applyBorder="1" applyProtection="1">
      <protection hidden="1"/>
    </xf>
    <xf numFmtId="10" fontId="1" fillId="0" borderId="8" xfId="2" applyNumberFormat="1" applyFont="1" applyFill="1" applyBorder="1" applyAlignment="1" applyProtection="1">
      <alignment horizontal="left"/>
      <protection hidden="1"/>
    </xf>
    <xf numFmtId="10" fontId="1" fillId="0" borderId="8" xfId="2" applyNumberFormat="1" applyFont="1" applyFill="1" applyBorder="1" applyProtection="1">
      <protection hidden="1"/>
    </xf>
    <xf numFmtId="10" fontId="1" fillId="0" borderId="59" xfId="2" applyNumberFormat="1" applyFont="1" applyFill="1" applyBorder="1" applyProtection="1">
      <protection hidden="1"/>
    </xf>
    <xf numFmtId="10" fontId="1" fillId="0" borderId="12" xfId="2" applyNumberFormat="1" applyFont="1" applyFill="1" applyBorder="1" applyAlignment="1" applyProtection="1">
      <alignment horizontal="left"/>
      <protection hidden="1"/>
    </xf>
    <xf numFmtId="10" fontId="6" fillId="0" borderId="31" xfId="2" applyNumberFormat="1" applyFont="1" applyFill="1" applyBorder="1" applyProtection="1">
      <protection hidden="1"/>
    </xf>
    <xf numFmtId="10" fontId="3" fillId="0" borderId="31" xfId="2" applyNumberFormat="1" applyFont="1" applyFill="1" applyBorder="1" applyProtection="1">
      <protection hidden="1"/>
    </xf>
    <xf numFmtId="10" fontId="0" fillId="0" borderId="8" xfId="2" applyNumberFormat="1" applyFont="1" applyFill="1" applyBorder="1" applyProtection="1">
      <protection hidden="1"/>
    </xf>
    <xf numFmtId="10" fontId="2" fillId="0" borderId="4" xfId="2" applyNumberFormat="1" applyFont="1" applyFill="1" applyBorder="1" applyProtection="1">
      <protection hidden="1"/>
    </xf>
    <xf numFmtId="10" fontId="0" fillId="0" borderId="49" xfId="2" applyNumberFormat="1" applyFont="1" applyFill="1" applyBorder="1" applyProtection="1">
      <protection hidden="1"/>
    </xf>
    <xf numFmtId="10" fontId="1" fillId="0" borderId="49" xfId="2" applyNumberFormat="1" applyFont="1" applyFill="1" applyBorder="1" applyProtection="1">
      <protection hidden="1"/>
    </xf>
    <xf numFmtId="10" fontId="0" fillId="0" borderId="66" xfId="0" applyNumberFormat="1" applyFill="1" applyBorder="1" applyProtection="1">
      <protection hidden="1"/>
    </xf>
    <xf numFmtId="10" fontId="0" fillId="0" borderId="27" xfId="0" applyNumberFormat="1" applyFill="1" applyBorder="1" applyProtection="1">
      <protection hidden="1"/>
    </xf>
    <xf numFmtId="10" fontId="0" fillId="0" borderId="48" xfId="0" applyNumberFormat="1" applyFill="1" applyBorder="1" applyProtection="1">
      <protection hidden="1"/>
    </xf>
    <xf numFmtId="10" fontId="0" fillId="0" borderId="39" xfId="0" applyNumberFormat="1" applyFill="1" applyBorder="1" applyProtection="1">
      <protection hidden="1"/>
    </xf>
    <xf numFmtId="10" fontId="1" fillId="0" borderId="67" xfId="2" applyNumberFormat="1" applyFont="1" applyFill="1" applyBorder="1" applyProtection="1">
      <protection hidden="1"/>
    </xf>
    <xf numFmtId="10" fontId="1" fillId="0" borderId="33" xfId="2" applyNumberFormat="1" applyFont="1" applyFill="1" applyBorder="1" applyProtection="1">
      <protection hidden="1"/>
    </xf>
    <xf numFmtId="10" fontId="1" fillId="0" borderId="37" xfId="2" applyNumberFormat="1" applyFont="1" applyFill="1" applyBorder="1" applyProtection="1">
      <protection hidden="1"/>
    </xf>
    <xf numFmtId="10" fontId="1" fillId="0" borderId="65" xfId="2" applyNumberFormat="1" applyFont="1" applyFill="1" applyBorder="1" applyProtection="1">
      <protection hidden="1"/>
    </xf>
    <xf numFmtId="10" fontId="1" fillId="0" borderId="66" xfId="2" applyNumberFormat="1" applyFont="1" applyFill="1" applyBorder="1" applyProtection="1">
      <protection hidden="1"/>
    </xf>
    <xf numFmtId="10" fontId="1" fillId="0" borderId="27" xfId="2" applyNumberFormat="1" applyFont="1" applyFill="1" applyBorder="1" applyProtection="1">
      <protection hidden="1"/>
    </xf>
    <xf numFmtId="10" fontId="1" fillId="0" borderId="48" xfId="2" applyNumberFormat="1" applyFont="1" applyFill="1" applyBorder="1" applyProtection="1">
      <protection hidden="1"/>
    </xf>
    <xf numFmtId="10" fontId="1" fillId="0" borderId="39" xfId="2" applyNumberFormat="1" applyFont="1" applyFill="1" applyBorder="1" applyProtection="1">
      <protection hidden="1"/>
    </xf>
    <xf numFmtId="2" fontId="1" fillId="0" borderId="66" xfId="0" applyNumberFormat="1" applyFont="1" applyFill="1" applyBorder="1" applyProtection="1">
      <protection hidden="1"/>
    </xf>
    <xf numFmtId="2" fontId="1" fillId="0" borderId="27" xfId="0" applyNumberFormat="1" applyFont="1" applyFill="1" applyBorder="1" applyProtection="1">
      <protection hidden="1"/>
    </xf>
    <xf numFmtId="2" fontId="1" fillId="0" borderId="48" xfId="0" applyNumberFormat="1" applyFont="1" applyFill="1" applyBorder="1" applyProtection="1">
      <protection hidden="1"/>
    </xf>
    <xf numFmtId="0" fontId="2" fillId="0" borderId="48" xfId="0" applyFont="1" applyFill="1" applyBorder="1" applyAlignment="1" applyProtection="1">
      <alignment horizontal="center" vertical="center"/>
      <protection hidden="1"/>
    </xf>
    <xf numFmtId="2" fontId="1" fillId="0" borderId="39" xfId="0" applyNumberFormat="1" applyFont="1" applyFill="1" applyBorder="1" applyProtection="1">
      <protection hidden="1"/>
    </xf>
    <xf numFmtId="2" fontId="1" fillId="0" borderId="67" xfId="0" applyNumberFormat="1" applyFont="1" applyFill="1" applyBorder="1" applyAlignment="1" applyProtection="1">
      <alignment horizontal="right"/>
      <protection hidden="1"/>
    </xf>
    <xf numFmtId="2" fontId="1" fillId="0" borderId="33" xfId="0" applyNumberFormat="1" applyFont="1" applyFill="1" applyBorder="1" applyAlignment="1" applyProtection="1">
      <alignment horizontal="right"/>
      <protection hidden="1"/>
    </xf>
    <xf numFmtId="2" fontId="1" fillId="0" borderId="37" xfId="0" applyNumberFormat="1" applyFont="1" applyFill="1" applyBorder="1" applyAlignment="1" applyProtection="1">
      <alignment horizontal="right"/>
      <protection hidden="1"/>
    </xf>
    <xf numFmtId="2" fontId="1" fillId="0" borderId="65" xfId="0" applyNumberFormat="1" applyFont="1" applyFill="1" applyBorder="1" applyAlignment="1" applyProtection="1">
      <alignment horizontal="right"/>
      <protection hidden="1"/>
    </xf>
    <xf numFmtId="10" fontId="2" fillId="0" borderId="67" xfId="2" applyNumberFormat="1" applyFont="1" applyFill="1" applyBorder="1" applyProtection="1">
      <protection hidden="1"/>
    </xf>
    <xf numFmtId="10" fontId="2" fillId="0" borderId="68" xfId="2" applyNumberFormat="1" applyFont="1" applyFill="1" applyBorder="1" applyProtection="1">
      <protection hidden="1"/>
    </xf>
    <xf numFmtId="10" fontId="2" fillId="0" borderId="33" xfId="2" applyNumberFormat="1" applyFont="1" applyFill="1" applyBorder="1" applyProtection="1">
      <protection hidden="1"/>
    </xf>
    <xf numFmtId="0" fontId="2" fillId="0" borderId="69" xfId="0" applyFont="1" applyFill="1" applyBorder="1" applyAlignment="1" applyProtection="1">
      <alignment horizontal="right"/>
      <protection hidden="1"/>
    </xf>
    <xf numFmtId="10" fontId="1" fillId="0" borderId="38" xfId="2" applyNumberFormat="1" applyFont="1" applyFill="1" applyBorder="1" applyProtection="1">
      <protection hidden="1"/>
    </xf>
    <xf numFmtId="2" fontId="0" fillId="0" borderId="60" xfId="0" applyNumberFormat="1" applyFill="1" applyBorder="1" applyAlignment="1" applyProtection="1">
      <alignment horizontal="center"/>
      <protection hidden="1"/>
    </xf>
    <xf numFmtId="2" fontId="0" fillId="0" borderId="61" xfId="0" applyNumberFormat="1" applyFill="1" applyBorder="1" applyAlignment="1" applyProtection="1">
      <alignment horizontal="center"/>
      <protection hidden="1"/>
    </xf>
    <xf numFmtId="9" fontId="2" fillId="0" borderId="61" xfId="2" applyFont="1" applyFill="1" applyBorder="1" applyAlignment="1" applyProtection="1">
      <alignment horizontal="center"/>
      <protection hidden="1"/>
    </xf>
    <xf numFmtId="9" fontId="2" fillId="0" borderId="58" xfId="2" applyFont="1" applyFill="1" applyBorder="1" applyAlignment="1" applyProtection="1">
      <alignment horizontal="center"/>
      <protection hidden="1"/>
    </xf>
    <xf numFmtId="9" fontId="2" fillId="0" borderId="60" xfId="2" applyFont="1" applyFill="1" applyBorder="1" applyAlignment="1" applyProtection="1">
      <alignment horizontal="center"/>
      <protection hidden="1"/>
    </xf>
    <xf numFmtId="9" fontId="2" fillId="0" borderId="62" xfId="2" applyFont="1" applyFill="1" applyBorder="1" applyAlignment="1" applyProtection="1">
      <alignment horizontal="center"/>
      <protection hidden="1"/>
    </xf>
    <xf numFmtId="2" fontId="0" fillId="0" borderId="60" xfId="0" applyNumberFormat="1" applyFont="1" applyFill="1" applyBorder="1" applyAlignment="1" applyProtection="1">
      <alignment horizontal="center"/>
      <protection hidden="1"/>
    </xf>
    <xf numFmtId="10" fontId="0" fillId="0" borderId="67" xfId="2" applyNumberFormat="1" applyFont="1" applyFill="1" applyBorder="1" applyProtection="1">
      <protection hidden="1"/>
    </xf>
    <xf numFmtId="10" fontId="1" fillId="0" borderId="68" xfId="2" applyNumberFormat="1" applyFont="1" applyFill="1" applyBorder="1" applyProtection="1">
      <protection hidden="1"/>
    </xf>
    <xf numFmtId="2" fontId="0" fillId="0" borderId="52" xfId="0" applyNumberFormat="1" applyFont="1" applyFill="1" applyBorder="1" applyAlignment="1" applyProtection="1">
      <alignment horizontal="center"/>
      <protection hidden="1"/>
    </xf>
    <xf numFmtId="10" fontId="0" fillId="0" borderId="38" xfId="0" applyNumberFormat="1" applyFill="1" applyBorder="1" applyProtection="1">
      <protection hidden="1"/>
    </xf>
    <xf numFmtId="2" fontId="1" fillId="0" borderId="38" xfId="0" applyNumberFormat="1" applyFont="1" applyFill="1" applyBorder="1" applyProtection="1">
      <protection hidden="1"/>
    </xf>
    <xf numFmtId="2" fontId="1" fillId="0" borderId="68" xfId="0" applyNumberFormat="1" applyFont="1" applyFill="1" applyBorder="1" applyAlignment="1" applyProtection="1">
      <alignment horizontal="right"/>
      <protection hidden="1"/>
    </xf>
    <xf numFmtId="9" fontId="0" fillId="0" borderId="35" xfId="0" applyNumberFormat="1" applyFont="1" applyFill="1" applyBorder="1" applyProtection="1">
      <protection hidden="1"/>
    </xf>
    <xf numFmtId="0" fontId="2" fillId="0" borderId="28" xfId="0" applyFont="1" applyFill="1" applyBorder="1" applyAlignment="1" applyProtection="1">
      <alignment horizontal="center" vertical="center" textRotation="90"/>
      <protection hidden="1"/>
    </xf>
    <xf numFmtId="0" fontId="0" fillId="0" borderId="34" xfId="0" applyFill="1" applyBorder="1" applyProtection="1">
      <protection hidden="1"/>
    </xf>
    <xf numFmtId="4" fontId="5" fillId="0" borderId="52" xfId="0" applyNumberFormat="1" applyFont="1" applyFill="1" applyBorder="1" applyAlignment="1" applyProtection="1">
      <alignment horizontal="right"/>
    </xf>
    <xf numFmtId="4" fontId="5" fillId="0" borderId="53" xfId="0" applyNumberFormat="1" applyFont="1" applyFill="1" applyBorder="1" applyAlignment="1" applyProtection="1">
      <alignment horizontal="right"/>
    </xf>
    <xf numFmtId="4" fontId="5" fillId="0" borderId="53" xfId="1" applyNumberFormat="1" applyFont="1" applyFill="1" applyBorder="1" applyAlignment="1" applyProtection="1">
      <alignment horizontal="right"/>
    </xf>
    <xf numFmtId="4" fontId="5" fillId="0" borderId="54" xfId="0" applyNumberFormat="1" applyFont="1" applyFill="1" applyBorder="1" applyAlignment="1" applyProtection="1">
      <alignment horizontal="right"/>
    </xf>
    <xf numFmtId="0" fontId="13" fillId="0" borderId="27" xfId="0" applyFont="1" applyFill="1" applyBorder="1" applyAlignment="1" applyProtection="1">
      <alignment horizontal="center" vertical="center" textRotation="90"/>
      <protection hidden="1"/>
    </xf>
    <xf numFmtId="0" fontId="13" fillId="0" borderId="31" xfId="0" applyFont="1" applyFill="1" applyBorder="1" applyAlignment="1" applyProtection="1">
      <alignment horizontal="center" vertical="center" textRotation="90"/>
      <protection hidden="1"/>
    </xf>
    <xf numFmtId="0" fontId="13" fillId="0" borderId="33" xfId="0" applyFont="1" applyFill="1" applyBorder="1" applyAlignment="1" applyProtection="1">
      <alignment horizontal="center" vertical="center" textRotation="90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</cellXfs>
  <cellStyles count="3">
    <cellStyle name="Dezimal" xfId="1" builtinId="3"/>
    <cellStyle name="Prozent" xfId="2" builtinId="5"/>
    <cellStyle name="Standard" xfId="0" builtinId="0"/>
  </cellStyles>
  <dxfs count="3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110"/>
  <sheetViews>
    <sheetView tabSelected="1" view="pageBreakPreview" zoomScale="80" zoomScaleNormal="70" zoomScaleSheetLayoutView="80" zoomScalePageLayoutView="50" workbookViewId="0">
      <selection activeCell="J7" sqref="J7"/>
    </sheetView>
  </sheetViews>
  <sheetFormatPr baseColWidth="10" defaultRowHeight="12.75"/>
  <cols>
    <col min="1" max="1" width="5.85546875" style="1" customWidth="1"/>
    <col min="2" max="2" width="22.28515625" style="2" customWidth="1"/>
    <col min="3" max="3" width="6.140625" style="2" customWidth="1"/>
    <col min="4" max="4" width="9.7109375" style="1" customWidth="1"/>
    <col min="5" max="5" width="21.5703125" style="1" customWidth="1"/>
    <col min="6" max="6" width="5.85546875" style="2" customWidth="1"/>
    <col min="7" max="7" width="9.85546875" style="2" customWidth="1"/>
    <col min="8" max="8" width="13.140625" style="2" customWidth="1"/>
    <col min="9" max="9" width="10.7109375" style="2" customWidth="1"/>
    <col min="10" max="14" width="12.7109375" style="2" customWidth="1"/>
    <col min="15" max="18" width="11.42578125" style="2" customWidth="1"/>
    <col min="19" max="19" width="12" style="2" customWidth="1"/>
    <col min="20" max="28" width="11.42578125" style="2" customWidth="1"/>
    <col min="29" max="29" width="12" style="2" customWidth="1"/>
    <col min="30" max="38" width="11.42578125" style="2" customWidth="1"/>
    <col min="39" max="39" width="12" style="2" customWidth="1"/>
    <col min="40" max="46" width="11.42578125" style="2" customWidth="1"/>
    <col min="47" max="48" width="11.42578125" style="2" hidden="1" customWidth="1"/>
    <col min="49" max="50" width="11.42578125" style="2" customWidth="1"/>
    <col min="51" max="51" width="7.42578125" style="5" customWidth="1"/>
    <col min="52" max="52" width="23.7109375" style="6" customWidth="1"/>
    <col min="53" max="53" width="11.42578125" style="6" customWidth="1"/>
    <col min="54" max="54" width="13" style="5" customWidth="1"/>
    <col min="55" max="55" width="24.42578125" style="5" customWidth="1"/>
    <col min="56" max="58" width="11.42578125" style="6" customWidth="1"/>
    <col min="59" max="59" width="15.28515625" style="6" customWidth="1"/>
    <col min="60" max="61" width="11.42578125" style="6" customWidth="1"/>
    <col min="62" max="62" width="11.42578125" style="7" customWidth="1"/>
    <col min="63" max="63" width="11.42578125" style="7" hidden="1" customWidth="1"/>
    <col min="64" max="68" width="11.42578125" style="6" hidden="1" customWidth="1"/>
    <col min="69" max="72" width="11.42578125" style="6" customWidth="1"/>
    <col min="73" max="74" width="11.42578125" style="67" customWidth="1"/>
    <col min="75" max="75" width="11.42578125" style="7"/>
    <col min="76" max="76" width="11.42578125" style="7" customWidth="1"/>
    <col min="77" max="77" width="11.42578125" style="6" customWidth="1"/>
    <col min="78" max="79" width="11.42578125" style="7" customWidth="1"/>
    <col min="80" max="81" width="11.42578125" style="6" customWidth="1"/>
    <col min="82" max="84" width="11.42578125" style="6" hidden="1" customWidth="1"/>
    <col min="85" max="88" width="11.42578125" style="6" customWidth="1"/>
    <col min="89" max="89" width="11.42578125" style="7" customWidth="1"/>
    <col min="90" max="90" width="11.42578125" style="67" customWidth="1"/>
    <col min="91" max="91" width="11.42578125" style="6" customWidth="1"/>
    <col min="92" max="92" width="11.42578125" style="7" customWidth="1"/>
    <col min="93" max="93" width="11.42578125" style="7"/>
    <col min="94" max="94" width="11.42578125" style="9"/>
    <col min="95" max="95" width="11.42578125" style="2"/>
    <col min="96" max="16384" width="11.42578125" style="10"/>
  </cols>
  <sheetData>
    <row r="1" spans="1:95" ht="17.25" customHeight="1" thickBot="1">
      <c r="A1" s="14"/>
      <c r="B1" s="15"/>
      <c r="C1" s="14"/>
      <c r="D1" s="298"/>
      <c r="E1" s="298"/>
      <c r="F1" s="298"/>
      <c r="G1" s="12"/>
      <c r="H1" s="298"/>
      <c r="I1" s="246" t="s">
        <v>0</v>
      </c>
      <c r="J1" s="232">
        <v>1</v>
      </c>
      <c r="K1" s="16">
        <v>2</v>
      </c>
      <c r="L1" s="16">
        <v>3</v>
      </c>
      <c r="M1" s="16">
        <v>4</v>
      </c>
      <c r="N1" s="153">
        <v>5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  <c r="AH1" s="150"/>
      <c r="AI1" s="148"/>
      <c r="AJ1" s="148"/>
      <c r="AK1" s="148"/>
      <c r="AL1" s="148"/>
      <c r="AM1" s="148"/>
      <c r="AN1" s="148"/>
      <c r="AO1" s="148"/>
      <c r="AP1" s="148"/>
      <c r="AQ1" s="149"/>
      <c r="AR1" s="148"/>
      <c r="AS1" s="149"/>
      <c r="AT1" s="148"/>
      <c r="AU1" s="148"/>
      <c r="AV1" s="150"/>
      <c r="AW1" s="148"/>
      <c r="AX1" s="148"/>
      <c r="AY1" s="14"/>
      <c r="AZ1" s="15"/>
      <c r="BA1" s="14"/>
      <c r="BB1" s="298"/>
      <c r="BC1" s="298"/>
      <c r="BD1" s="298"/>
      <c r="BE1" s="298"/>
      <c r="BF1" s="12"/>
      <c r="BG1" s="298"/>
      <c r="BH1" s="14"/>
      <c r="BI1" s="14"/>
      <c r="BJ1" s="298"/>
      <c r="BK1" s="14"/>
      <c r="BL1" s="14"/>
      <c r="BM1" s="298"/>
      <c r="BN1" s="14"/>
      <c r="BO1" s="14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298"/>
      <c r="CA1" s="14"/>
      <c r="CB1" s="14"/>
      <c r="CC1" s="14"/>
      <c r="CD1" s="14"/>
      <c r="CE1" s="14"/>
      <c r="CF1" s="14"/>
      <c r="CG1" s="7"/>
      <c r="CH1" s="14"/>
      <c r="CI1" s="14"/>
      <c r="CJ1" s="298"/>
      <c r="CK1" s="14"/>
      <c r="CL1" s="14"/>
      <c r="CM1" s="14"/>
      <c r="CO1" s="14"/>
      <c r="CP1" s="1"/>
    </row>
    <row r="2" spans="1:95" ht="12.75" customHeight="1">
      <c r="A2" s="6"/>
      <c r="B2" s="6"/>
      <c r="C2" s="394" t="s">
        <v>1</v>
      </c>
      <c r="D2" s="120" t="s">
        <v>2</v>
      </c>
      <c r="E2" s="121" t="s">
        <v>68</v>
      </c>
      <c r="F2" s="121"/>
      <c r="G2" s="125"/>
      <c r="H2" s="125"/>
      <c r="I2" s="390">
        <v>9096.84</v>
      </c>
      <c r="J2" s="233"/>
      <c r="K2" s="233"/>
      <c r="L2" s="233"/>
      <c r="M2" s="233"/>
      <c r="N2" s="233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6"/>
      <c r="BA2" s="19"/>
      <c r="BB2" s="20"/>
      <c r="BC2" s="20"/>
      <c r="BD2" s="20"/>
      <c r="BE2" s="20"/>
      <c r="BF2" s="20"/>
      <c r="BG2" s="20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0"/>
      <c r="CH2" s="21"/>
      <c r="CI2" s="21"/>
      <c r="CJ2" s="21"/>
      <c r="CK2" s="21"/>
      <c r="CL2" s="21"/>
      <c r="CM2" s="21"/>
      <c r="CN2" s="21"/>
      <c r="CO2" s="6"/>
      <c r="CP2" s="2"/>
    </row>
    <row r="3" spans="1:95">
      <c r="A3" s="6"/>
      <c r="B3" s="6"/>
      <c r="C3" s="395"/>
      <c r="D3" s="22" t="s">
        <v>3</v>
      </c>
      <c r="E3" s="12" t="s">
        <v>69</v>
      </c>
      <c r="F3" s="12"/>
      <c r="G3" s="20"/>
      <c r="H3" s="20"/>
      <c r="I3" s="391">
        <v>7582.4</v>
      </c>
      <c r="J3" s="234"/>
      <c r="K3" s="234"/>
      <c r="L3" s="234"/>
      <c r="M3" s="234"/>
      <c r="N3" s="234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6"/>
      <c r="BA3" s="19"/>
      <c r="BB3" s="20"/>
      <c r="BC3" s="20"/>
      <c r="BD3" s="20"/>
      <c r="BE3" s="20"/>
      <c r="BF3" s="20"/>
      <c r="BG3" s="20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0"/>
      <c r="CH3" s="21"/>
      <c r="CI3" s="21"/>
      <c r="CJ3" s="21"/>
      <c r="CK3" s="21"/>
      <c r="CL3" s="21"/>
      <c r="CM3" s="21"/>
      <c r="CN3" s="21"/>
      <c r="CO3" s="6"/>
      <c r="CP3" s="2"/>
    </row>
    <row r="4" spans="1:95">
      <c r="A4" s="6"/>
      <c r="B4" s="6"/>
      <c r="C4" s="395"/>
      <c r="D4" s="22" t="s">
        <v>4</v>
      </c>
      <c r="E4" s="12" t="s">
        <v>70</v>
      </c>
      <c r="F4" s="12"/>
      <c r="G4" s="20"/>
      <c r="H4" s="20"/>
      <c r="I4" s="391">
        <v>5198.7299999999996</v>
      </c>
      <c r="J4" s="234"/>
      <c r="K4" s="234"/>
      <c r="L4" s="234"/>
      <c r="M4" s="234"/>
      <c r="N4" s="234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6"/>
      <c r="BA4" s="19"/>
      <c r="BB4" s="20"/>
      <c r="BC4" s="20"/>
      <c r="BD4" s="20"/>
      <c r="BE4" s="20"/>
      <c r="BF4" s="20"/>
      <c r="BG4" s="20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20"/>
      <c r="CH4" s="3"/>
      <c r="CI4" s="3"/>
      <c r="CJ4" s="3"/>
      <c r="CK4" s="3"/>
      <c r="CL4" s="3"/>
      <c r="CM4" s="3"/>
      <c r="CN4" s="3"/>
      <c r="CO4" s="6"/>
      <c r="CP4" s="2"/>
    </row>
    <row r="5" spans="1:95">
      <c r="A5" s="6"/>
      <c r="B5" s="6"/>
      <c r="C5" s="395"/>
      <c r="D5" s="22" t="s">
        <v>5</v>
      </c>
      <c r="E5" s="12" t="s">
        <v>71</v>
      </c>
      <c r="F5" s="12"/>
      <c r="G5" s="20"/>
      <c r="H5" s="20"/>
      <c r="I5" s="391">
        <v>867.12</v>
      </c>
      <c r="J5" s="234"/>
      <c r="K5" s="234"/>
      <c r="L5" s="234"/>
      <c r="M5" s="234"/>
      <c r="N5" s="234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6"/>
      <c r="BA5" s="19"/>
      <c r="BB5" s="20"/>
      <c r="BC5" s="20"/>
      <c r="BD5" s="20"/>
      <c r="BE5" s="20"/>
      <c r="BF5" s="20"/>
      <c r="BG5" s="20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20"/>
      <c r="CH5" s="3"/>
      <c r="CI5" s="3"/>
      <c r="CJ5" s="3"/>
      <c r="CK5" s="3"/>
      <c r="CL5" s="3"/>
      <c r="CM5" s="3"/>
      <c r="CN5" s="3"/>
      <c r="CO5" s="6"/>
      <c r="CP5" s="2"/>
    </row>
    <row r="6" spans="1:95">
      <c r="A6" s="6"/>
      <c r="B6" s="6"/>
      <c r="C6" s="395"/>
      <c r="D6" s="22" t="s">
        <v>6</v>
      </c>
      <c r="E6" s="12" t="s">
        <v>72</v>
      </c>
      <c r="F6" s="12"/>
      <c r="G6" s="20"/>
      <c r="H6" s="20"/>
      <c r="I6" s="391">
        <v>2695.28</v>
      </c>
      <c r="J6" s="234"/>
      <c r="K6" s="234"/>
      <c r="L6" s="234"/>
      <c r="M6" s="234"/>
      <c r="N6" s="234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6"/>
      <c r="BA6" s="19"/>
      <c r="BB6" s="20"/>
      <c r="BC6" s="20"/>
      <c r="BD6" s="20"/>
      <c r="BE6" s="20"/>
      <c r="BF6" s="20"/>
      <c r="BG6" s="20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20"/>
      <c r="CH6" s="3"/>
      <c r="CI6" s="3"/>
      <c r="CJ6" s="3"/>
      <c r="CK6" s="3"/>
      <c r="CL6" s="3"/>
      <c r="CM6" s="3"/>
      <c r="CN6" s="3"/>
      <c r="CO6" s="6"/>
      <c r="CP6" s="2"/>
    </row>
    <row r="7" spans="1:95">
      <c r="A7" s="6"/>
      <c r="B7" s="6"/>
      <c r="C7" s="395"/>
      <c r="D7" s="22" t="s">
        <v>7</v>
      </c>
      <c r="E7" s="12" t="s">
        <v>73</v>
      </c>
      <c r="F7" s="12"/>
      <c r="G7" s="20"/>
      <c r="H7" s="20"/>
      <c r="I7" s="391">
        <v>57.06</v>
      </c>
      <c r="J7" s="234"/>
      <c r="K7" s="234"/>
      <c r="L7" s="234"/>
      <c r="M7" s="234"/>
      <c r="N7" s="234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6"/>
      <c r="BA7" s="19"/>
      <c r="BB7" s="20"/>
      <c r="BC7" s="20"/>
      <c r="BD7" s="20"/>
      <c r="BE7" s="20"/>
      <c r="BF7" s="20"/>
      <c r="BG7" s="20"/>
      <c r="BH7" s="3"/>
      <c r="BI7" s="3"/>
      <c r="BJ7" s="3"/>
      <c r="BK7" s="3"/>
      <c r="BL7" s="3"/>
      <c r="BM7" s="24"/>
      <c r="BN7" s="3"/>
      <c r="BO7" s="3"/>
      <c r="BP7" s="3"/>
      <c r="BQ7" s="3"/>
      <c r="BR7" s="3"/>
      <c r="BS7" s="24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20"/>
      <c r="CH7" s="3"/>
      <c r="CI7" s="3"/>
      <c r="CJ7" s="3"/>
      <c r="CK7" s="3"/>
      <c r="CL7" s="3"/>
      <c r="CM7" s="3"/>
      <c r="CN7" s="25"/>
      <c r="CO7" s="6"/>
      <c r="CP7" s="2"/>
    </row>
    <row r="8" spans="1:95">
      <c r="A8" s="6"/>
      <c r="B8" s="6"/>
      <c r="C8" s="395"/>
      <c r="D8" s="22" t="s">
        <v>54</v>
      </c>
      <c r="E8" s="12" t="s">
        <v>74</v>
      </c>
      <c r="F8" s="12"/>
      <c r="G8" s="20"/>
      <c r="H8" s="20"/>
      <c r="I8" s="391">
        <v>514.23</v>
      </c>
      <c r="J8" s="234"/>
      <c r="K8" s="234"/>
      <c r="L8" s="234"/>
      <c r="M8" s="234"/>
      <c r="N8" s="234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6"/>
      <c r="BA8" s="19"/>
      <c r="BB8" s="20"/>
      <c r="BC8" s="20"/>
      <c r="BD8" s="20"/>
      <c r="BE8" s="20"/>
      <c r="BF8" s="20"/>
      <c r="BG8" s="20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20"/>
      <c r="CH8" s="3"/>
      <c r="CI8" s="3"/>
      <c r="CJ8" s="3"/>
      <c r="CK8" s="3"/>
      <c r="CL8" s="3"/>
      <c r="CM8" s="3"/>
      <c r="CN8" s="3"/>
      <c r="CO8" s="6"/>
      <c r="CP8" s="2"/>
    </row>
    <row r="9" spans="1:95">
      <c r="A9" s="6"/>
      <c r="B9" s="6"/>
      <c r="C9" s="395"/>
      <c r="D9" s="22" t="s">
        <v>8</v>
      </c>
      <c r="E9" s="12" t="s">
        <v>75</v>
      </c>
      <c r="F9" s="12"/>
      <c r="G9" s="20"/>
      <c r="H9" s="20"/>
      <c r="I9" s="391">
        <v>945.26</v>
      </c>
      <c r="J9" s="234"/>
      <c r="K9" s="234"/>
      <c r="L9" s="234"/>
      <c r="M9" s="234"/>
      <c r="N9" s="234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6"/>
      <c r="BA9" s="19"/>
      <c r="BB9" s="20"/>
      <c r="BC9" s="20"/>
      <c r="BD9" s="20"/>
      <c r="BE9" s="20"/>
      <c r="BF9" s="20"/>
      <c r="BG9" s="20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20"/>
      <c r="CH9" s="3"/>
      <c r="CI9" s="3"/>
      <c r="CJ9" s="3"/>
      <c r="CK9" s="3"/>
      <c r="CL9" s="3"/>
      <c r="CM9" s="3"/>
      <c r="CN9" s="3"/>
      <c r="CO9" s="6"/>
      <c r="CP9" s="2"/>
    </row>
    <row r="10" spans="1:95" s="27" customFormat="1">
      <c r="A10" s="6"/>
      <c r="B10" s="6"/>
      <c r="C10" s="395"/>
      <c r="D10" s="22" t="s">
        <v>9</v>
      </c>
      <c r="E10" s="12" t="s">
        <v>80</v>
      </c>
      <c r="F10" s="20"/>
      <c r="G10" s="20"/>
      <c r="H10" s="20"/>
      <c r="I10" s="391">
        <v>31</v>
      </c>
      <c r="J10" s="234"/>
      <c r="K10" s="234"/>
      <c r="L10" s="234"/>
      <c r="M10" s="234"/>
      <c r="N10" s="234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6"/>
      <c r="AZ10" s="6"/>
      <c r="BA10" s="19"/>
      <c r="BB10" s="20"/>
      <c r="BC10" s="20"/>
      <c r="BD10" s="20"/>
      <c r="BE10" s="20"/>
      <c r="BF10" s="20"/>
      <c r="BG10" s="20"/>
      <c r="BH10" s="26"/>
      <c r="BI10" s="26"/>
      <c r="BJ10" s="26"/>
      <c r="BK10" s="26"/>
      <c r="BL10" s="26"/>
      <c r="BM10" s="26"/>
      <c r="BN10" s="26"/>
      <c r="BO10" s="26"/>
      <c r="BP10" s="3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0"/>
      <c r="CH10" s="3"/>
      <c r="CI10" s="3"/>
      <c r="CJ10" s="3"/>
      <c r="CK10" s="3"/>
      <c r="CL10" s="3"/>
      <c r="CM10" s="3"/>
      <c r="CN10" s="3"/>
      <c r="CO10" s="6"/>
      <c r="CP10" s="6"/>
      <c r="CQ10" s="6"/>
    </row>
    <row r="11" spans="1:95">
      <c r="A11" s="6"/>
      <c r="B11" s="6"/>
      <c r="C11" s="395"/>
      <c r="D11" s="22" t="s">
        <v>10</v>
      </c>
      <c r="E11" s="12" t="s">
        <v>76</v>
      </c>
      <c r="F11" s="12"/>
      <c r="G11" s="20"/>
      <c r="H11" s="20"/>
      <c r="I11" s="391">
        <v>133.75</v>
      </c>
      <c r="J11" s="234"/>
      <c r="K11" s="234"/>
      <c r="L11" s="234"/>
      <c r="M11" s="234"/>
      <c r="N11" s="234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6"/>
      <c r="BA11" s="19"/>
      <c r="BB11" s="20"/>
      <c r="BC11" s="20"/>
      <c r="BD11" s="20"/>
      <c r="BE11" s="20"/>
      <c r="BF11" s="20"/>
      <c r="BG11" s="20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20"/>
      <c r="CH11" s="3"/>
      <c r="CI11" s="3"/>
      <c r="CJ11" s="3"/>
      <c r="CK11" s="3"/>
      <c r="CL11" s="3"/>
      <c r="CM11" s="3"/>
      <c r="CN11" s="3"/>
      <c r="CO11" s="6"/>
      <c r="CP11" s="2"/>
    </row>
    <row r="12" spans="1:95">
      <c r="A12" s="6"/>
      <c r="B12" s="6"/>
      <c r="C12" s="395"/>
      <c r="D12" s="22" t="s">
        <v>11</v>
      </c>
      <c r="E12" s="12" t="s">
        <v>81</v>
      </c>
      <c r="F12" s="12"/>
      <c r="G12" s="20"/>
      <c r="H12" s="20"/>
      <c r="I12" s="391">
        <v>27060.12</v>
      </c>
      <c r="J12" s="234"/>
      <c r="K12" s="234"/>
      <c r="L12" s="234"/>
      <c r="M12" s="234"/>
      <c r="N12" s="234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6"/>
      <c r="BA12" s="19"/>
      <c r="BB12" s="20"/>
      <c r="BC12" s="20"/>
      <c r="BD12" s="20"/>
      <c r="BE12" s="20"/>
      <c r="BF12" s="20"/>
      <c r="BG12" s="20"/>
      <c r="BH12" s="21"/>
      <c r="BI12" s="21"/>
      <c r="BJ12" s="21"/>
      <c r="BK12" s="21"/>
      <c r="BL12" s="21"/>
      <c r="BM12" s="21"/>
      <c r="BN12" s="21"/>
      <c r="BO12" s="21"/>
      <c r="BP12" s="3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0"/>
      <c r="CH12" s="21"/>
      <c r="CI12" s="21"/>
      <c r="CJ12" s="21"/>
      <c r="CK12" s="21"/>
      <c r="CL12" s="21"/>
      <c r="CM12" s="3"/>
      <c r="CN12" s="3"/>
      <c r="CO12" s="6"/>
      <c r="CP12" s="2"/>
    </row>
    <row r="13" spans="1:95">
      <c r="A13" s="6"/>
      <c r="B13" s="6"/>
      <c r="C13" s="395"/>
      <c r="D13" s="22" t="s">
        <v>12</v>
      </c>
      <c r="E13" s="12" t="s">
        <v>82</v>
      </c>
      <c r="F13" s="12"/>
      <c r="G13" s="20"/>
      <c r="H13" s="20"/>
      <c r="I13" s="392">
        <v>3119.36</v>
      </c>
      <c r="J13" s="235"/>
      <c r="K13" s="235"/>
      <c r="L13" s="235"/>
      <c r="M13" s="235"/>
      <c r="N13" s="235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6"/>
      <c r="BA13" s="19"/>
      <c r="BB13" s="20"/>
      <c r="BC13" s="20"/>
      <c r="BD13" s="20"/>
      <c r="BE13" s="20"/>
      <c r="BF13" s="20"/>
      <c r="BG13" s="20"/>
      <c r="BH13" s="29"/>
      <c r="BI13" s="29"/>
      <c r="BJ13" s="29"/>
      <c r="BK13" s="29"/>
      <c r="BL13" s="29"/>
      <c r="BM13" s="29"/>
      <c r="BN13" s="29"/>
      <c r="BO13" s="29"/>
      <c r="BP13" s="3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0"/>
      <c r="CH13" s="3"/>
      <c r="CI13" s="3"/>
      <c r="CJ13" s="3"/>
      <c r="CK13" s="3"/>
      <c r="CL13" s="3"/>
      <c r="CM13" s="3"/>
      <c r="CN13" s="3"/>
      <c r="CO13" s="6"/>
      <c r="CP13" s="2"/>
    </row>
    <row r="14" spans="1:95">
      <c r="A14" s="6"/>
      <c r="B14" s="6"/>
      <c r="C14" s="395"/>
      <c r="D14" s="22" t="s">
        <v>13</v>
      </c>
      <c r="E14" s="12" t="s">
        <v>77</v>
      </c>
      <c r="F14" s="20"/>
      <c r="G14" s="20"/>
      <c r="H14" s="20"/>
      <c r="I14" s="392">
        <v>3522.68</v>
      </c>
      <c r="J14" s="235"/>
      <c r="K14" s="235"/>
      <c r="L14" s="235"/>
      <c r="M14" s="235"/>
      <c r="N14" s="235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6"/>
      <c r="BA14" s="19"/>
      <c r="BB14" s="20"/>
      <c r="BC14" s="20"/>
      <c r="BD14" s="20"/>
      <c r="BE14" s="20"/>
      <c r="BF14" s="20"/>
      <c r="BG14" s="20"/>
      <c r="BH14" s="29"/>
      <c r="BI14" s="29"/>
      <c r="BJ14" s="29"/>
      <c r="BK14" s="29"/>
      <c r="BL14" s="29"/>
      <c r="BM14" s="29"/>
      <c r="BN14" s="29"/>
      <c r="BO14" s="29"/>
      <c r="BP14" s="3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0"/>
      <c r="CH14" s="3"/>
      <c r="CI14" s="3"/>
      <c r="CJ14" s="3"/>
      <c r="CK14" s="3"/>
      <c r="CL14" s="3"/>
      <c r="CM14" s="3"/>
      <c r="CN14" s="3"/>
      <c r="CO14" s="6"/>
      <c r="CP14" s="2"/>
    </row>
    <row r="15" spans="1:95">
      <c r="A15" s="6"/>
      <c r="B15" s="6"/>
      <c r="C15" s="395"/>
      <c r="D15" s="22" t="s">
        <v>14</v>
      </c>
      <c r="E15" s="12" t="s">
        <v>78</v>
      </c>
      <c r="F15" s="20"/>
      <c r="G15" s="20"/>
      <c r="H15" s="20"/>
      <c r="I15" s="392">
        <v>828.35</v>
      </c>
      <c r="J15" s="235"/>
      <c r="K15" s="235"/>
      <c r="L15" s="235"/>
      <c r="M15" s="235"/>
      <c r="N15" s="235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6"/>
      <c r="BA15" s="19"/>
      <c r="BB15" s="20"/>
      <c r="BC15" s="20"/>
      <c r="BD15" s="20"/>
      <c r="BE15" s="20"/>
      <c r="BF15" s="20"/>
      <c r="BG15" s="20"/>
      <c r="BH15" s="29"/>
      <c r="BI15" s="29"/>
      <c r="BJ15" s="29"/>
      <c r="BK15" s="29"/>
      <c r="BL15" s="29"/>
      <c r="BM15" s="29"/>
      <c r="BN15" s="29"/>
      <c r="BO15" s="29"/>
      <c r="BP15" s="3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0"/>
      <c r="CH15" s="3"/>
      <c r="CI15" s="3"/>
      <c r="CJ15" s="3"/>
      <c r="CK15" s="3"/>
      <c r="CL15" s="3"/>
      <c r="CM15" s="3"/>
      <c r="CN15" s="3"/>
      <c r="CO15" s="6"/>
      <c r="CP15" s="2"/>
    </row>
    <row r="16" spans="1:95">
      <c r="A16" s="6"/>
      <c r="B16" s="6"/>
      <c r="C16" s="395"/>
      <c r="D16" s="22" t="s">
        <v>15</v>
      </c>
      <c r="E16" s="12" t="s">
        <v>79</v>
      </c>
      <c r="F16" s="20"/>
      <c r="G16" s="20"/>
      <c r="H16" s="20"/>
      <c r="I16" s="391">
        <v>271.83</v>
      </c>
      <c r="J16" s="234"/>
      <c r="K16" s="234"/>
      <c r="L16" s="234"/>
      <c r="M16" s="234"/>
      <c r="N16" s="234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6"/>
      <c r="BA16" s="19"/>
      <c r="BB16" s="20"/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3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0"/>
      <c r="CH16" s="3"/>
      <c r="CI16" s="3"/>
      <c r="CJ16" s="3"/>
      <c r="CK16" s="3"/>
      <c r="CL16" s="3"/>
      <c r="CM16" s="3"/>
      <c r="CN16" s="3"/>
      <c r="CO16" s="6"/>
      <c r="CP16" s="2"/>
    </row>
    <row r="17" spans="1:95" ht="13.5" thickBot="1">
      <c r="A17" s="6"/>
      <c r="B17" s="6"/>
      <c r="C17" s="396"/>
      <c r="D17" s="122" t="s">
        <v>16</v>
      </c>
      <c r="E17" s="123" t="s">
        <v>83</v>
      </c>
      <c r="F17" s="124"/>
      <c r="G17" s="124"/>
      <c r="H17" s="124"/>
      <c r="I17" s="393">
        <v>140</v>
      </c>
      <c r="J17" s="236"/>
      <c r="K17" s="236"/>
      <c r="L17" s="236"/>
      <c r="M17" s="236"/>
      <c r="N17" s="236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6"/>
      <c r="BA17" s="19"/>
      <c r="BB17" s="20"/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3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0"/>
      <c r="CH17" s="3"/>
      <c r="CI17" s="3"/>
      <c r="CJ17" s="3"/>
      <c r="CK17" s="3"/>
      <c r="CL17" s="3"/>
      <c r="CM17" s="3"/>
      <c r="CN17" s="3"/>
      <c r="CO17" s="6"/>
      <c r="CP17" s="2"/>
    </row>
    <row r="18" spans="1:95" ht="5.0999999999999996" customHeight="1">
      <c r="A18" s="6"/>
      <c r="B18" s="6"/>
      <c r="C18" s="19"/>
      <c r="D18" s="20"/>
      <c r="E18" s="12"/>
      <c r="F18" s="20"/>
      <c r="G18" s="20"/>
      <c r="H18" s="20"/>
      <c r="I18" s="251"/>
      <c r="J18" s="237"/>
      <c r="K18" s="33"/>
      <c r="L18" s="33"/>
      <c r="M18" s="33"/>
      <c r="N18" s="209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3"/>
      <c r="AW18" s="26"/>
      <c r="AX18" s="26"/>
      <c r="AY18" s="6"/>
      <c r="BA18" s="19"/>
      <c r="BB18" s="20"/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3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0"/>
      <c r="CH18" s="3"/>
      <c r="CI18" s="3"/>
      <c r="CJ18" s="3"/>
      <c r="CK18" s="3"/>
      <c r="CL18" s="3"/>
      <c r="CM18" s="3"/>
      <c r="CN18" s="3"/>
      <c r="CO18" s="6"/>
      <c r="CP18" s="2"/>
    </row>
    <row r="19" spans="1:95" ht="12.75" customHeight="1">
      <c r="A19" s="6"/>
      <c r="B19" s="397" t="s">
        <v>17</v>
      </c>
      <c r="C19" s="35"/>
      <c r="D19" s="17" t="s">
        <v>61</v>
      </c>
      <c r="E19" s="36"/>
      <c r="F19" s="297"/>
      <c r="G19" s="297"/>
      <c r="H19" s="297"/>
      <c r="I19" s="252">
        <f>I4+I5+I7+I8+I9</f>
        <v>7582.4</v>
      </c>
      <c r="J19" s="238">
        <f t="shared" ref="J19:N19" si="0">J4+J5+J7+J8+J9</f>
        <v>0</v>
      </c>
      <c r="K19" s="37">
        <f t="shared" si="0"/>
        <v>0</v>
      </c>
      <c r="L19" s="37">
        <f t="shared" si="0"/>
        <v>0</v>
      </c>
      <c r="M19" s="37">
        <f t="shared" si="0"/>
        <v>0</v>
      </c>
      <c r="N19" s="210">
        <f t="shared" si="0"/>
        <v>0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6"/>
      <c r="BA19" s="19"/>
      <c r="BB19" s="20"/>
      <c r="BC19" s="20"/>
      <c r="BD19" s="20"/>
      <c r="BE19" s="20"/>
      <c r="BF19" s="20"/>
      <c r="BG19" s="20"/>
      <c r="BH19" s="26"/>
      <c r="BI19" s="26"/>
      <c r="BJ19" s="26"/>
      <c r="BK19" s="26"/>
      <c r="BL19" s="26"/>
      <c r="BM19" s="26"/>
      <c r="BN19" s="26"/>
      <c r="BO19" s="26"/>
      <c r="BP19" s="3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0"/>
      <c r="CH19" s="3"/>
      <c r="CI19" s="3"/>
      <c r="CJ19" s="3"/>
      <c r="CK19" s="3"/>
      <c r="CL19" s="3"/>
      <c r="CM19" s="3"/>
      <c r="CN19" s="3"/>
      <c r="CO19" s="6"/>
      <c r="CP19" s="2"/>
    </row>
    <row r="20" spans="1:95">
      <c r="A20" s="6"/>
      <c r="B20" s="398"/>
      <c r="C20" s="38"/>
      <c r="D20" s="30" t="s">
        <v>60</v>
      </c>
      <c r="E20" s="30"/>
      <c r="F20" s="31"/>
      <c r="G20" s="31"/>
      <c r="H20" s="31"/>
      <c r="I20" s="253">
        <f>I12/I2</f>
        <v>2.9746725236455736</v>
      </c>
      <c r="J20" s="239" t="e">
        <f t="shared" ref="J20:N20" si="1">J12/J2</f>
        <v>#DIV/0!</v>
      </c>
      <c r="K20" s="39" t="e">
        <f t="shared" si="1"/>
        <v>#DIV/0!</v>
      </c>
      <c r="L20" s="39" t="e">
        <f t="shared" si="1"/>
        <v>#DIV/0!</v>
      </c>
      <c r="M20" s="39" t="e">
        <f t="shared" si="1"/>
        <v>#DIV/0!</v>
      </c>
      <c r="N20" s="211" t="e">
        <f t="shared" si="1"/>
        <v>#DIV/0!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6"/>
      <c r="BA20" s="19"/>
      <c r="BB20" s="20"/>
      <c r="BC20" s="20"/>
      <c r="BD20" s="20"/>
      <c r="BE20" s="20"/>
      <c r="BF20" s="20"/>
      <c r="BG20" s="20"/>
      <c r="BH20" s="26"/>
      <c r="BI20" s="26"/>
      <c r="BJ20" s="26"/>
      <c r="BK20" s="26"/>
      <c r="BL20" s="26"/>
      <c r="BM20" s="26"/>
      <c r="BN20" s="26"/>
      <c r="BO20" s="26"/>
      <c r="BP20" s="3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0"/>
      <c r="CH20" s="3"/>
      <c r="CI20" s="3"/>
      <c r="CJ20" s="3"/>
      <c r="CK20" s="3"/>
      <c r="CL20" s="3"/>
      <c r="CM20" s="3"/>
      <c r="CN20" s="3"/>
      <c r="CO20" s="6"/>
      <c r="CP20" s="2"/>
    </row>
    <row r="21" spans="1:95">
      <c r="A21" s="6"/>
      <c r="B21" s="6"/>
      <c r="C21" s="19"/>
      <c r="D21" s="20"/>
      <c r="E21" s="20"/>
      <c r="F21" s="20"/>
      <c r="G21" s="399" t="s">
        <v>64</v>
      </c>
      <c r="H21" s="399"/>
      <c r="I21" s="254"/>
      <c r="J21" s="237"/>
      <c r="K21" s="33"/>
      <c r="L21" s="33"/>
      <c r="M21" s="33"/>
      <c r="N21" s="212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3"/>
      <c r="AW21" s="26"/>
      <c r="AX21" s="26"/>
      <c r="AY21" s="6"/>
      <c r="BA21" s="19"/>
      <c r="BB21" s="20"/>
      <c r="BC21" s="20"/>
      <c r="BD21" s="20"/>
      <c r="BE21" s="20"/>
      <c r="BF21" s="20"/>
      <c r="BG21" s="20"/>
      <c r="BH21" s="26"/>
      <c r="BI21" s="26"/>
      <c r="BJ21" s="26"/>
      <c r="BK21" s="26"/>
      <c r="BL21" s="26"/>
      <c r="BM21" s="26"/>
      <c r="BN21" s="26"/>
      <c r="BO21" s="26"/>
      <c r="BP21" s="3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0"/>
      <c r="CH21" s="3"/>
      <c r="CI21" s="3"/>
      <c r="CJ21" s="3"/>
      <c r="CK21" s="3"/>
      <c r="CL21" s="3"/>
      <c r="CM21" s="3"/>
      <c r="CN21" s="3"/>
      <c r="CO21" s="6"/>
      <c r="CP21" s="2"/>
    </row>
    <row r="22" spans="1:95" ht="13.5" thickBot="1">
      <c r="A22" s="6"/>
      <c r="B22" s="6"/>
      <c r="C22" s="40"/>
      <c r="D22" s="20"/>
      <c r="E22" s="20"/>
      <c r="F22" s="270"/>
      <c r="G22" s="271" t="s">
        <v>62</v>
      </c>
      <c r="H22" s="20" t="s">
        <v>63</v>
      </c>
      <c r="I22" s="255"/>
      <c r="J22" s="64"/>
      <c r="K22" s="34"/>
      <c r="L22" s="41"/>
      <c r="M22" s="34"/>
      <c r="N22" s="213"/>
      <c r="O22" s="20"/>
      <c r="P22" s="3"/>
      <c r="Q22" s="3"/>
      <c r="R22" s="3"/>
      <c r="S22" s="3"/>
      <c r="T22" s="3"/>
      <c r="U22" s="3"/>
      <c r="V22" s="20"/>
      <c r="W22" s="3"/>
      <c r="X22" s="3"/>
      <c r="Y22" s="20"/>
      <c r="Z22" s="3"/>
      <c r="AA22" s="3"/>
      <c r="AB22" s="3"/>
      <c r="AC22" s="3"/>
      <c r="AD22" s="3"/>
      <c r="AE22" s="3"/>
      <c r="AF22" s="20"/>
      <c r="AG22" s="3"/>
      <c r="AH22" s="3"/>
      <c r="AI22" s="20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6"/>
      <c r="BA22" s="40"/>
      <c r="BB22" s="20"/>
      <c r="BC22" s="20"/>
      <c r="BD22" s="20"/>
      <c r="BE22" s="20"/>
      <c r="BF22" s="20"/>
      <c r="BG22" s="20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20"/>
      <c r="CH22" s="3"/>
      <c r="CI22" s="3"/>
      <c r="CJ22" s="3"/>
      <c r="CK22" s="3"/>
      <c r="CL22" s="3"/>
      <c r="CM22" s="3"/>
      <c r="CN22" s="3"/>
      <c r="CO22" s="3"/>
      <c r="CP22" s="2"/>
    </row>
    <row r="23" spans="1:95" ht="12.75" customHeight="1">
      <c r="A23" s="394" t="s">
        <v>18</v>
      </c>
      <c r="B23" s="137" t="s">
        <v>19</v>
      </c>
      <c r="C23" s="272"/>
      <c r="D23" s="125"/>
      <c r="E23" s="125"/>
      <c r="F23" s="125"/>
      <c r="G23" s="273"/>
      <c r="H23" s="274"/>
      <c r="I23" s="360"/>
      <c r="J23" s="385"/>
      <c r="K23" s="362"/>
      <c r="L23" s="363"/>
      <c r="M23" s="362"/>
      <c r="N23" s="364"/>
      <c r="O23" s="20"/>
      <c r="P23" s="3"/>
      <c r="Q23" s="3"/>
      <c r="R23" s="3"/>
      <c r="S23" s="3"/>
      <c r="T23" s="3"/>
      <c r="U23" s="3"/>
      <c r="V23" s="20"/>
      <c r="W23" s="3"/>
      <c r="X23" s="3"/>
      <c r="Y23" s="20"/>
      <c r="Z23" s="3"/>
      <c r="AA23" s="3"/>
      <c r="AB23" s="3"/>
      <c r="AC23" s="3"/>
      <c r="AD23" s="3"/>
      <c r="AE23" s="3"/>
      <c r="AF23" s="20"/>
      <c r="AG23" s="3"/>
      <c r="AH23" s="3"/>
      <c r="AI23" s="20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95"/>
      <c r="AZ23" s="298"/>
      <c r="BA23" s="40"/>
      <c r="BB23" s="20"/>
      <c r="BC23" s="20"/>
      <c r="BD23" s="20"/>
      <c r="BE23" s="20"/>
      <c r="BF23" s="7"/>
      <c r="BG23" s="7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20"/>
      <c r="CH23" s="3"/>
      <c r="CI23" s="3"/>
      <c r="CJ23" s="3"/>
      <c r="CK23" s="3"/>
      <c r="CL23" s="3"/>
      <c r="CM23" s="3"/>
      <c r="CN23" s="3"/>
      <c r="CO23" s="3"/>
      <c r="CP23" s="2"/>
    </row>
    <row r="24" spans="1:95">
      <c r="A24" s="395"/>
      <c r="B24" s="298"/>
      <c r="C24" s="42"/>
      <c r="D24" s="20" t="s">
        <v>20</v>
      </c>
      <c r="E24" s="43" t="s">
        <v>21</v>
      </c>
      <c r="F24" s="6"/>
      <c r="G24" s="96">
        <v>0.56000000000000005</v>
      </c>
      <c r="H24" s="275">
        <v>0.66</v>
      </c>
      <c r="I24" s="256">
        <f t="shared" ref="I24:N24" si="2">I4/I2</f>
        <v>0.57148746158006514</v>
      </c>
      <c r="J24" s="240" t="e">
        <f t="shared" si="2"/>
        <v>#DIV/0!</v>
      </c>
      <c r="K24" s="45" t="e">
        <f t="shared" si="2"/>
        <v>#DIV/0!</v>
      </c>
      <c r="L24" s="45" t="e">
        <f t="shared" si="2"/>
        <v>#DIV/0!</v>
      </c>
      <c r="M24" s="45" t="e">
        <f t="shared" si="2"/>
        <v>#DIV/0!</v>
      </c>
      <c r="N24" s="214" t="e">
        <f t="shared" si="2"/>
        <v>#DIV/0!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95"/>
      <c r="AZ24" s="298"/>
      <c r="BA24" s="42"/>
      <c r="BB24" s="20"/>
      <c r="BC24" s="43"/>
      <c r="BF24" s="42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7"/>
      <c r="CQ24" s="47"/>
    </row>
    <row r="25" spans="1:95">
      <c r="A25" s="395"/>
      <c r="B25" s="298"/>
      <c r="C25" s="6"/>
      <c r="D25" s="20" t="s">
        <v>22</v>
      </c>
      <c r="E25" s="43" t="s">
        <v>23</v>
      </c>
      <c r="F25" s="6"/>
      <c r="G25" s="96">
        <v>0.83</v>
      </c>
      <c r="H25" s="275">
        <v>0.91</v>
      </c>
      <c r="I25" s="256">
        <f t="shared" ref="I25:N25" si="3">I3/I2</f>
        <v>0.8335202114140734</v>
      </c>
      <c r="J25" s="240" t="e">
        <f t="shared" si="3"/>
        <v>#DIV/0!</v>
      </c>
      <c r="K25" s="45" t="e">
        <f t="shared" si="3"/>
        <v>#DIV/0!</v>
      </c>
      <c r="L25" s="45" t="e">
        <f t="shared" si="3"/>
        <v>#DIV/0!</v>
      </c>
      <c r="M25" s="45" t="e">
        <f t="shared" si="3"/>
        <v>#DIV/0!</v>
      </c>
      <c r="N25" s="214" t="e">
        <f t="shared" si="3"/>
        <v>#DIV/0!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95"/>
      <c r="AZ25" s="298"/>
      <c r="BB25" s="20"/>
      <c r="BC25" s="43"/>
      <c r="BF25" s="42"/>
      <c r="BG25" s="42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7"/>
      <c r="CQ25" s="47"/>
    </row>
    <row r="26" spans="1:95">
      <c r="A26" s="395"/>
      <c r="B26" s="298"/>
      <c r="C26" s="6"/>
      <c r="D26" s="20" t="s">
        <v>24</v>
      </c>
      <c r="E26" s="43" t="s">
        <v>56</v>
      </c>
      <c r="F26" s="6"/>
      <c r="G26" s="8">
        <v>0.06</v>
      </c>
      <c r="H26" s="276">
        <v>0.18</v>
      </c>
      <c r="I26" s="256">
        <f t="shared" ref="I26:N26" si="4">(I7+I8)/I4</f>
        <v>0.10989030013099353</v>
      </c>
      <c r="J26" s="240" t="e">
        <f t="shared" si="4"/>
        <v>#DIV/0!</v>
      </c>
      <c r="K26" s="45" t="e">
        <f t="shared" si="4"/>
        <v>#DIV/0!</v>
      </c>
      <c r="L26" s="45" t="e">
        <f t="shared" si="4"/>
        <v>#DIV/0!</v>
      </c>
      <c r="M26" s="45" t="e">
        <f t="shared" si="4"/>
        <v>#DIV/0!</v>
      </c>
      <c r="N26" s="214" t="e">
        <f t="shared" si="4"/>
        <v>#DIV/0!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95"/>
      <c r="AZ26" s="298"/>
      <c r="BB26" s="20"/>
      <c r="BC26" s="43"/>
      <c r="BF26" s="24"/>
      <c r="BG26" s="24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7"/>
      <c r="CQ26" s="47"/>
    </row>
    <row r="27" spans="1:95">
      <c r="A27" s="395"/>
      <c r="B27" s="298"/>
      <c r="C27" s="6"/>
      <c r="D27" s="20" t="s">
        <v>25</v>
      </c>
      <c r="E27" s="43" t="s">
        <v>26</v>
      </c>
      <c r="F27" s="6"/>
      <c r="G27" s="8">
        <v>0.06</v>
      </c>
      <c r="H27" s="276">
        <v>0.15</v>
      </c>
      <c r="I27" s="256">
        <f t="shared" ref="I27:N27" si="5">I5/I4</f>
        <v>0.1667945825230393</v>
      </c>
      <c r="J27" s="240" t="e">
        <f t="shared" si="5"/>
        <v>#DIV/0!</v>
      </c>
      <c r="K27" s="45" t="e">
        <f t="shared" si="5"/>
        <v>#DIV/0!</v>
      </c>
      <c r="L27" s="45" t="e">
        <f t="shared" si="5"/>
        <v>#DIV/0!</v>
      </c>
      <c r="M27" s="45" t="e">
        <f t="shared" si="5"/>
        <v>#DIV/0!</v>
      </c>
      <c r="N27" s="214" t="e">
        <f t="shared" si="5"/>
        <v>#DIV/0!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95"/>
      <c r="AZ27" s="298"/>
      <c r="BB27" s="20"/>
      <c r="BC27" s="43"/>
      <c r="BF27" s="24"/>
      <c r="BG27" s="24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7"/>
      <c r="CQ27" s="47"/>
    </row>
    <row r="28" spans="1:95">
      <c r="A28" s="395"/>
      <c r="B28" s="298"/>
      <c r="C28" s="6"/>
      <c r="D28" s="20" t="s">
        <v>27</v>
      </c>
      <c r="E28" s="51" t="s">
        <v>30</v>
      </c>
      <c r="F28" s="6"/>
      <c r="G28" s="8">
        <v>23</v>
      </c>
      <c r="H28" s="276">
        <v>26</v>
      </c>
      <c r="I28" s="256">
        <f t="shared" ref="I28:N28" si="6">I9/I10</f>
        <v>30.492258064516129</v>
      </c>
      <c r="J28" s="240" t="e">
        <f t="shared" si="6"/>
        <v>#DIV/0!</v>
      </c>
      <c r="K28" s="45" t="e">
        <f t="shared" si="6"/>
        <v>#DIV/0!</v>
      </c>
      <c r="L28" s="45" t="e">
        <f t="shared" si="6"/>
        <v>#DIV/0!</v>
      </c>
      <c r="M28" s="45" t="e">
        <f t="shared" si="6"/>
        <v>#DIV/0!</v>
      </c>
      <c r="N28" s="214" t="e">
        <f t="shared" si="6"/>
        <v>#DIV/0!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95"/>
      <c r="AZ28" s="298"/>
      <c r="BB28" s="20"/>
      <c r="BC28" s="51"/>
      <c r="BF28" s="42"/>
      <c r="BG28" s="42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9"/>
      <c r="CH28" s="49"/>
      <c r="CI28" s="49"/>
      <c r="CJ28" s="49"/>
      <c r="CK28" s="49"/>
      <c r="CL28" s="49"/>
      <c r="CM28" s="49"/>
      <c r="CN28" s="49"/>
      <c r="CO28" s="49"/>
      <c r="CP28" s="47"/>
      <c r="CQ28" s="47"/>
    </row>
    <row r="29" spans="1:95">
      <c r="A29" s="395"/>
      <c r="B29" s="66"/>
      <c r="C29" s="53"/>
      <c r="D29" s="31"/>
      <c r="E29" s="53"/>
      <c r="F29" s="13"/>
      <c r="G29" s="110"/>
      <c r="H29" s="277"/>
      <c r="I29" s="257"/>
      <c r="J29" s="241"/>
      <c r="K29" s="54"/>
      <c r="L29" s="54"/>
      <c r="M29" s="54"/>
      <c r="N29" s="21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95"/>
      <c r="AZ29" s="298"/>
      <c r="BA29" s="7"/>
      <c r="BB29" s="20"/>
      <c r="BC29" s="7"/>
      <c r="BF29" s="42"/>
      <c r="BG29" s="42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7"/>
      <c r="CQ29" s="47"/>
    </row>
    <row r="30" spans="1:95">
      <c r="A30" s="395"/>
      <c r="B30" s="298" t="s">
        <v>31</v>
      </c>
      <c r="C30" s="6"/>
      <c r="D30" s="20"/>
      <c r="E30" s="7"/>
      <c r="F30" s="6"/>
      <c r="G30" s="24"/>
      <c r="H30" s="278"/>
      <c r="I30" s="256"/>
      <c r="J30" s="240"/>
      <c r="K30" s="45"/>
      <c r="L30" s="45"/>
      <c r="M30" s="45"/>
      <c r="N30" s="21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95"/>
      <c r="AZ30" s="298"/>
      <c r="BB30" s="20"/>
      <c r="BC30" s="7"/>
      <c r="BF30" s="42"/>
      <c r="BG30" s="42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7"/>
      <c r="CQ30" s="47"/>
    </row>
    <row r="31" spans="1:95">
      <c r="A31" s="395"/>
      <c r="B31" s="298"/>
      <c r="C31" s="6"/>
      <c r="D31" s="20" t="s">
        <v>29</v>
      </c>
      <c r="E31" s="51" t="s">
        <v>33</v>
      </c>
      <c r="F31" s="6"/>
      <c r="G31" s="8">
        <v>4.8</v>
      </c>
      <c r="H31" s="276">
        <v>5.4</v>
      </c>
      <c r="I31" s="256">
        <f t="shared" ref="I31:N31" si="7">I12/I4</f>
        <v>5.2051404862341384</v>
      </c>
      <c r="J31" s="240" t="e">
        <f t="shared" si="7"/>
        <v>#DIV/0!</v>
      </c>
      <c r="K31" s="45" t="e">
        <f t="shared" si="7"/>
        <v>#DIV/0!</v>
      </c>
      <c r="L31" s="45" t="e">
        <f t="shared" si="7"/>
        <v>#DIV/0!</v>
      </c>
      <c r="M31" s="45" t="e">
        <f t="shared" si="7"/>
        <v>#DIV/0!</v>
      </c>
      <c r="N31" s="214" t="e">
        <f t="shared" si="7"/>
        <v>#DIV/0!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95"/>
      <c r="AZ31" s="298"/>
      <c r="BB31" s="20"/>
      <c r="BC31" s="51"/>
      <c r="BF31" s="55"/>
      <c r="BG31" s="42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7"/>
      <c r="CQ31" s="47"/>
    </row>
    <row r="32" spans="1:95">
      <c r="A32" s="395"/>
      <c r="B32" s="298"/>
      <c r="C32" s="6"/>
      <c r="D32" s="20" t="s">
        <v>32</v>
      </c>
      <c r="E32" s="51" t="s">
        <v>35</v>
      </c>
      <c r="F32" s="6"/>
      <c r="G32" s="8">
        <v>70</v>
      </c>
      <c r="H32" s="276">
        <v>85</v>
      </c>
      <c r="I32" s="256">
        <f t="shared" ref="I32:N32" si="8">I13/I10</f>
        <v>100.62451612903226</v>
      </c>
      <c r="J32" s="240" t="e">
        <f t="shared" si="8"/>
        <v>#DIV/0!</v>
      </c>
      <c r="K32" s="45" t="e">
        <f t="shared" si="8"/>
        <v>#DIV/0!</v>
      </c>
      <c r="L32" s="45" t="e">
        <f t="shared" si="8"/>
        <v>#DIV/0!</v>
      </c>
      <c r="M32" s="45" t="e">
        <f t="shared" si="8"/>
        <v>#DIV/0!</v>
      </c>
      <c r="N32" s="214" t="e">
        <f t="shared" si="8"/>
        <v>#DIV/0!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95"/>
      <c r="AZ32" s="298"/>
      <c r="BB32" s="20"/>
      <c r="BC32" s="51"/>
      <c r="BF32" s="42"/>
      <c r="BG32" s="42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7"/>
    </row>
    <row r="33" spans="1:95">
      <c r="A33" s="395"/>
      <c r="B33" s="66"/>
      <c r="C33" s="13"/>
      <c r="D33" s="31"/>
      <c r="E33" s="56"/>
      <c r="F33" s="13"/>
      <c r="G33" s="154"/>
      <c r="H33" s="277"/>
      <c r="I33" s="257"/>
      <c r="J33" s="241"/>
      <c r="K33" s="54"/>
      <c r="L33" s="54"/>
      <c r="M33" s="54"/>
      <c r="N33" s="215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95"/>
      <c r="AZ33" s="298"/>
      <c r="BB33" s="20"/>
      <c r="BC33" s="51"/>
      <c r="BF33" s="42"/>
      <c r="BG33" s="42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K33" s="6"/>
      <c r="CL33" s="6"/>
      <c r="CN33" s="6"/>
      <c r="CO33" s="6"/>
      <c r="CP33" s="2"/>
    </row>
    <row r="34" spans="1:95">
      <c r="A34" s="395"/>
      <c r="B34" s="298" t="s">
        <v>36</v>
      </c>
      <c r="C34" s="6"/>
      <c r="D34" s="20"/>
      <c r="E34" s="51"/>
      <c r="F34" s="6"/>
      <c r="G34" s="48"/>
      <c r="H34" s="278"/>
      <c r="I34" s="256"/>
      <c r="J34" s="240"/>
      <c r="K34" s="45"/>
      <c r="L34" s="45"/>
      <c r="M34" s="45"/>
      <c r="N34" s="214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95"/>
      <c r="AZ34" s="298"/>
      <c r="BB34" s="20"/>
      <c r="BC34" s="51"/>
      <c r="BF34" s="42"/>
      <c r="BG34" s="42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K34" s="6"/>
      <c r="CL34" s="6"/>
      <c r="CN34" s="6"/>
      <c r="CO34" s="6"/>
      <c r="CP34" s="2"/>
    </row>
    <row r="35" spans="1:95">
      <c r="A35" s="395"/>
      <c r="B35" s="6"/>
      <c r="C35" s="6"/>
      <c r="D35" s="20" t="s">
        <v>34</v>
      </c>
      <c r="E35" s="51" t="s">
        <v>38</v>
      </c>
      <c r="F35" s="6"/>
      <c r="G35" s="8">
        <v>0.55000000000000004</v>
      </c>
      <c r="H35" s="276">
        <v>0.75</v>
      </c>
      <c r="I35" s="256">
        <f>I14/I4</f>
        <v>0.67760395327320333</v>
      </c>
      <c r="J35" s="242" t="e">
        <f t="shared" ref="J35:N35" si="9">J14/J4</f>
        <v>#DIV/0!</v>
      </c>
      <c r="K35" s="44" t="e">
        <f t="shared" si="9"/>
        <v>#DIV/0!</v>
      </c>
      <c r="L35" s="44" t="e">
        <f t="shared" si="9"/>
        <v>#DIV/0!</v>
      </c>
      <c r="M35" s="44" t="e">
        <f t="shared" si="9"/>
        <v>#DIV/0!</v>
      </c>
      <c r="N35" s="216" t="e">
        <f t="shared" si="9"/>
        <v>#DIV/0!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95"/>
      <c r="BB35" s="20"/>
      <c r="BC35" s="51"/>
      <c r="BF35" s="42"/>
      <c r="BG35" s="42"/>
      <c r="BH35" s="3"/>
      <c r="BI35" s="25"/>
      <c r="BJ35" s="25"/>
      <c r="BK35" s="3"/>
      <c r="BL35" s="25"/>
      <c r="BM35" s="3"/>
      <c r="BN35" s="3"/>
      <c r="BO35" s="25"/>
      <c r="BQ35" s="25"/>
      <c r="BR35" s="3"/>
      <c r="BS35" s="25"/>
      <c r="BT35" s="3"/>
      <c r="BU35" s="25"/>
      <c r="BV35" s="3"/>
      <c r="BW35" s="58"/>
      <c r="BX35" s="3"/>
      <c r="BY35" s="59"/>
      <c r="BZ35" s="25"/>
      <c r="CA35" s="25"/>
      <c r="CB35" s="25"/>
      <c r="CC35" s="25"/>
      <c r="CD35" s="25"/>
      <c r="CE35" s="25"/>
      <c r="CF35" s="25"/>
      <c r="CH35" s="25"/>
      <c r="CI35" s="25"/>
      <c r="CJ35" s="3"/>
      <c r="CK35" s="25"/>
      <c r="CL35" s="25"/>
      <c r="CN35" s="6"/>
      <c r="CO35" s="25"/>
      <c r="CP35" s="2"/>
    </row>
    <row r="36" spans="1:95">
      <c r="A36" s="395"/>
      <c r="B36" s="6"/>
      <c r="C36" s="6"/>
      <c r="D36" s="20" t="s">
        <v>37</v>
      </c>
      <c r="E36" s="51" t="s">
        <v>40</v>
      </c>
      <c r="F36" s="6"/>
      <c r="G36" s="8">
        <v>0.1</v>
      </c>
      <c r="H36" s="276">
        <v>0.15</v>
      </c>
      <c r="I36" s="256">
        <f>I15/I4</f>
        <v>0.15933699191918027</v>
      </c>
      <c r="J36" s="242" t="e">
        <f t="shared" ref="J36:N36" si="10">J15/J4</f>
        <v>#DIV/0!</v>
      </c>
      <c r="K36" s="44" t="e">
        <f t="shared" si="10"/>
        <v>#DIV/0!</v>
      </c>
      <c r="L36" s="44" t="e">
        <f t="shared" si="10"/>
        <v>#DIV/0!</v>
      </c>
      <c r="M36" s="44" t="e">
        <f t="shared" si="10"/>
        <v>#DIV/0!</v>
      </c>
      <c r="N36" s="216" t="e">
        <f t="shared" si="10"/>
        <v>#DIV/0!</v>
      </c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95"/>
      <c r="BB36" s="20"/>
      <c r="BC36" s="51"/>
      <c r="BF36" s="42"/>
      <c r="BG36" s="42"/>
      <c r="BH36" s="3"/>
      <c r="BI36" s="25"/>
      <c r="BJ36" s="25"/>
      <c r="BK36" s="3"/>
      <c r="BL36" s="25"/>
      <c r="BM36" s="25"/>
      <c r="BN36" s="3"/>
      <c r="BO36" s="3"/>
      <c r="BQ36" s="3"/>
      <c r="BR36" s="3"/>
      <c r="BS36" s="25"/>
      <c r="BT36" s="25"/>
      <c r="BU36" s="59"/>
      <c r="BV36" s="3"/>
      <c r="BW36" s="25"/>
      <c r="BX36" s="59"/>
      <c r="BY36" s="25"/>
      <c r="BZ36" s="3"/>
      <c r="CA36" s="25"/>
      <c r="CB36" s="25"/>
      <c r="CC36" s="25"/>
      <c r="CD36" s="25"/>
      <c r="CE36" s="25"/>
      <c r="CF36" s="25"/>
      <c r="CH36" s="3"/>
      <c r="CI36" s="3"/>
      <c r="CJ36" s="3"/>
      <c r="CK36" s="3"/>
      <c r="CL36" s="25"/>
      <c r="CN36" s="6"/>
      <c r="CO36" s="59"/>
      <c r="CP36" s="2"/>
    </row>
    <row r="37" spans="1:95">
      <c r="A37" s="395"/>
      <c r="B37" s="6"/>
      <c r="C37" s="6"/>
      <c r="D37" s="20" t="s">
        <v>39</v>
      </c>
      <c r="E37" s="51" t="s">
        <v>42</v>
      </c>
      <c r="F37" s="6"/>
      <c r="G37" s="8">
        <v>0.01</v>
      </c>
      <c r="H37" s="276">
        <v>0.05</v>
      </c>
      <c r="I37" s="256">
        <f>I16/I4</f>
        <v>5.2287770282357426E-2</v>
      </c>
      <c r="J37" s="242" t="e">
        <f t="shared" ref="J37:N37" si="11">J16/J4</f>
        <v>#DIV/0!</v>
      </c>
      <c r="K37" s="44" t="e">
        <f t="shared" si="11"/>
        <v>#DIV/0!</v>
      </c>
      <c r="L37" s="44" t="e">
        <f t="shared" si="11"/>
        <v>#DIV/0!</v>
      </c>
      <c r="M37" s="44" t="e">
        <f t="shared" si="11"/>
        <v>#DIV/0!</v>
      </c>
      <c r="N37" s="216" t="e">
        <f t="shared" si="11"/>
        <v>#DIV/0!</v>
      </c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95"/>
      <c r="BB37" s="20"/>
      <c r="BC37" s="51"/>
      <c r="BF37" s="42"/>
      <c r="BG37" s="42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2"/>
    </row>
    <row r="38" spans="1:95">
      <c r="A38" s="395"/>
      <c r="B38" s="13"/>
      <c r="C38" s="13"/>
      <c r="D38" s="31"/>
      <c r="E38" s="31"/>
      <c r="F38" s="13"/>
      <c r="G38" s="110"/>
      <c r="H38" s="277"/>
      <c r="I38" s="258"/>
      <c r="J38" s="243"/>
      <c r="K38" s="94"/>
      <c r="L38" s="94"/>
      <c r="M38" s="94"/>
      <c r="N38" s="217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9"/>
      <c r="BB38" s="20"/>
      <c r="BC38" s="20"/>
      <c r="BF38" s="24"/>
      <c r="BG38" s="24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2"/>
    </row>
    <row r="39" spans="1:95">
      <c r="A39" s="395"/>
      <c r="B39" s="298" t="s">
        <v>52</v>
      </c>
      <c r="C39" s="6"/>
      <c r="D39" s="20"/>
      <c r="E39" s="20"/>
      <c r="F39" s="6"/>
      <c r="G39" s="24"/>
      <c r="H39" s="278"/>
      <c r="I39" s="259"/>
      <c r="J39" s="172"/>
      <c r="K39" s="60"/>
      <c r="L39" s="60"/>
      <c r="M39" s="60"/>
      <c r="N39" s="21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19"/>
      <c r="BB39" s="20"/>
      <c r="BC39" s="20"/>
      <c r="BF39" s="24"/>
      <c r="BG39" s="24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2"/>
    </row>
    <row r="40" spans="1:95" s="50" customFormat="1">
      <c r="A40" s="395"/>
      <c r="B40" s="6"/>
      <c r="C40" s="6"/>
      <c r="D40" s="20" t="s">
        <v>41</v>
      </c>
      <c r="E40" s="51" t="s">
        <v>46</v>
      </c>
      <c r="F40" s="6"/>
      <c r="G40" s="8">
        <v>0.01</v>
      </c>
      <c r="H40" s="276">
        <v>7.0000000000000007E-2</v>
      </c>
      <c r="I40" s="256">
        <f t="shared" ref="I40:N40" si="12">I17/I4</f>
        <v>2.6929653973181915E-2</v>
      </c>
      <c r="J40" s="242" t="e">
        <f t="shared" si="12"/>
        <v>#DIV/0!</v>
      </c>
      <c r="K40" s="44" t="e">
        <f t="shared" si="12"/>
        <v>#DIV/0!</v>
      </c>
      <c r="L40" s="44" t="e">
        <f t="shared" si="12"/>
        <v>#DIV/0!</v>
      </c>
      <c r="M40" s="44" t="e">
        <f t="shared" si="12"/>
        <v>#DIV/0!</v>
      </c>
      <c r="N40" s="216" t="e">
        <f t="shared" si="12"/>
        <v>#DIV/0!</v>
      </c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95"/>
      <c r="AZ40" s="6"/>
      <c r="BA40" s="6"/>
      <c r="BB40" s="20"/>
      <c r="BC40" s="51"/>
      <c r="BD40" s="6"/>
      <c r="BE40" s="6"/>
      <c r="BF40" s="42"/>
      <c r="BG40" s="42"/>
      <c r="BH40" s="25"/>
      <c r="BI40" s="3"/>
      <c r="BJ40" s="25"/>
      <c r="BK40" s="3"/>
      <c r="BL40" s="3"/>
      <c r="BM40" s="25"/>
      <c r="BN40" s="3"/>
      <c r="BO40" s="25"/>
      <c r="BP40" s="6"/>
      <c r="BQ40" s="3"/>
      <c r="BR40" s="25"/>
      <c r="BS40" s="25"/>
      <c r="BT40" s="25"/>
      <c r="BU40" s="3"/>
      <c r="BV40" s="25"/>
      <c r="BW40" s="25"/>
      <c r="BX40" s="3"/>
      <c r="BY40" s="25"/>
      <c r="BZ40" s="3"/>
      <c r="CA40" s="25"/>
      <c r="CB40" s="3"/>
      <c r="CC40" s="25"/>
      <c r="CD40" s="25"/>
      <c r="CE40" s="25"/>
      <c r="CF40" s="25"/>
      <c r="CG40" s="6"/>
      <c r="CH40" s="3"/>
      <c r="CI40" s="3"/>
      <c r="CJ40" s="3"/>
      <c r="CK40" s="59"/>
      <c r="CL40" s="59"/>
      <c r="CM40" s="6"/>
      <c r="CN40" s="6"/>
      <c r="CO40" s="3"/>
      <c r="CP40" s="2"/>
      <c r="CQ40" s="2"/>
    </row>
    <row r="41" spans="1:95">
      <c r="A41" s="395"/>
      <c r="B41" s="6"/>
      <c r="C41" s="6"/>
      <c r="D41" s="20" t="s">
        <v>43</v>
      </c>
      <c r="E41" s="51" t="s">
        <v>44</v>
      </c>
      <c r="F41" s="6"/>
      <c r="G41" s="8">
        <v>0.66</v>
      </c>
      <c r="H41" s="276">
        <f>H35+H36+H37</f>
        <v>0.95000000000000007</v>
      </c>
      <c r="I41" s="256">
        <f t="shared" ref="I41:N41" si="13">(I14+I15+I16)/I4</f>
        <v>0.88922871547474092</v>
      </c>
      <c r="J41" s="242" t="e">
        <f t="shared" si="13"/>
        <v>#DIV/0!</v>
      </c>
      <c r="K41" s="44" t="e">
        <f t="shared" si="13"/>
        <v>#DIV/0!</v>
      </c>
      <c r="L41" s="44" t="e">
        <f t="shared" si="13"/>
        <v>#DIV/0!</v>
      </c>
      <c r="M41" s="44" t="e">
        <f t="shared" si="13"/>
        <v>#DIV/0!</v>
      </c>
      <c r="N41" s="216" t="e">
        <f t="shared" si="13"/>
        <v>#DIV/0!</v>
      </c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95"/>
      <c r="BB41" s="20"/>
      <c r="BC41" s="51"/>
      <c r="BF41" s="24"/>
      <c r="BG41" s="24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2"/>
    </row>
    <row r="42" spans="1:95" ht="5.0999999999999996" customHeight="1">
      <c r="A42" s="395"/>
      <c r="B42" s="6"/>
      <c r="C42" s="6"/>
      <c r="D42" s="20"/>
      <c r="E42" s="51"/>
      <c r="F42" s="6"/>
      <c r="G42" s="8"/>
      <c r="H42" s="276"/>
      <c r="I42" s="256"/>
      <c r="J42" s="242"/>
      <c r="K42" s="44"/>
      <c r="L42" s="44"/>
      <c r="M42" s="44"/>
      <c r="N42" s="21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95"/>
      <c r="BB42" s="20"/>
      <c r="BC42" s="51"/>
      <c r="BF42" s="24"/>
      <c r="BG42" s="24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2"/>
    </row>
    <row r="43" spans="1:95" s="50" customFormat="1">
      <c r="A43" s="395"/>
      <c r="B43" s="298"/>
      <c r="C43" s="6"/>
      <c r="D43" s="20" t="s">
        <v>45</v>
      </c>
      <c r="E43" s="43" t="s">
        <v>28</v>
      </c>
      <c r="F43" s="6"/>
      <c r="G43" s="279" t="s">
        <v>57</v>
      </c>
      <c r="H43" s="280" t="s">
        <v>57</v>
      </c>
      <c r="I43" s="256">
        <f t="shared" ref="I43:N43" si="14">I6/I4</f>
        <v>0.51844969829169829</v>
      </c>
      <c r="J43" s="242" t="e">
        <f t="shared" si="14"/>
        <v>#DIV/0!</v>
      </c>
      <c r="K43" s="44" t="e">
        <f t="shared" si="14"/>
        <v>#DIV/0!</v>
      </c>
      <c r="L43" s="44" t="e">
        <f t="shared" si="14"/>
        <v>#DIV/0!</v>
      </c>
      <c r="M43" s="44" t="e">
        <f t="shared" si="14"/>
        <v>#DIV/0!</v>
      </c>
      <c r="N43" s="216" t="e">
        <f t="shared" si="14"/>
        <v>#DIV/0!</v>
      </c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95"/>
      <c r="AZ43" s="298"/>
      <c r="BA43" s="6"/>
      <c r="BB43" s="20"/>
      <c r="BC43" s="43"/>
      <c r="BD43" s="6"/>
      <c r="BE43" s="6"/>
      <c r="BF43" s="42"/>
      <c r="BG43" s="42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7"/>
      <c r="CQ43" s="47"/>
    </row>
    <row r="44" spans="1:95">
      <c r="A44" s="395"/>
      <c r="B44" s="6"/>
      <c r="C44" s="6"/>
      <c r="D44" s="20" t="s">
        <v>47</v>
      </c>
      <c r="E44" s="51" t="s">
        <v>48</v>
      </c>
      <c r="F44" s="6"/>
      <c r="G44" s="8">
        <v>0.1</v>
      </c>
      <c r="H44" s="276">
        <v>0.15</v>
      </c>
      <c r="I44" s="256">
        <f t="shared" ref="I44:N44" si="15">I14/I12</f>
        <v>0.13017976269137019</v>
      </c>
      <c r="J44" s="242" t="e">
        <f t="shared" si="15"/>
        <v>#DIV/0!</v>
      </c>
      <c r="K44" s="44" t="e">
        <f t="shared" si="15"/>
        <v>#DIV/0!</v>
      </c>
      <c r="L44" s="44" t="e">
        <f t="shared" si="15"/>
        <v>#DIV/0!</v>
      </c>
      <c r="M44" s="44" t="e">
        <f t="shared" si="15"/>
        <v>#DIV/0!</v>
      </c>
      <c r="N44" s="216" t="e">
        <f t="shared" si="15"/>
        <v>#DIV/0!</v>
      </c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95"/>
      <c r="BB44" s="20"/>
      <c r="BC44" s="51"/>
      <c r="BF44" s="42"/>
      <c r="BG44" s="42"/>
      <c r="BH44" s="59"/>
      <c r="BI44" s="25"/>
      <c r="BJ44" s="25"/>
      <c r="BK44" s="3"/>
      <c r="BL44" s="25"/>
      <c r="BM44" s="25"/>
      <c r="BN44" s="3"/>
      <c r="BO44" s="25"/>
      <c r="BQ44" s="25"/>
      <c r="BR44" s="3"/>
      <c r="BS44" s="3"/>
      <c r="BT44" s="3"/>
      <c r="BU44" s="25"/>
      <c r="BV44" s="3"/>
      <c r="BW44" s="3"/>
      <c r="BX44" s="59"/>
      <c r="BY44" s="3"/>
      <c r="BZ44" s="25"/>
      <c r="CA44" s="3"/>
      <c r="CB44" s="25"/>
      <c r="CC44" s="3"/>
      <c r="CD44" s="25"/>
      <c r="CH44" s="25"/>
      <c r="CI44" s="25"/>
      <c r="CJ44" s="25"/>
      <c r="CK44" s="25"/>
      <c r="CL44" s="25"/>
      <c r="CN44" s="6"/>
      <c r="CO44" s="25"/>
      <c r="CP44" s="2"/>
    </row>
    <row r="45" spans="1:95" ht="13.5" thickBot="1">
      <c r="A45" s="396"/>
      <c r="B45" s="281"/>
      <c r="C45" s="281"/>
      <c r="D45" s="124"/>
      <c r="E45" s="282"/>
      <c r="F45" s="281"/>
      <c r="G45" s="283"/>
      <c r="H45" s="284"/>
      <c r="I45" s="365"/>
      <c r="J45" s="386"/>
      <c r="K45" s="367"/>
      <c r="L45" s="367"/>
      <c r="M45" s="367"/>
      <c r="N45" s="368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95"/>
      <c r="BB45" s="20"/>
      <c r="BC45" s="51"/>
      <c r="BF45" s="42"/>
      <c r="BG45" s="42"/>
      <c r="BH45" s="59"/>
      <c r="BI45" s="25"/>
      <c r="BJ45" s="25"/>
      <c r="BK45" s="3"/>
      <c r="BL45" s="25"/>
      <c r="BM45" s="25"/>
      <c r="BN45" s="3"/>
      <c r="BO45" s="25"/>
      <c r="BQ45" s="25"/>
      <c r="BR45" s="3"/>
      <c r="BS45" s="3"/>
      <c r="BT45" s="3"/>
      <c r="BU45" s="25"/>
      <c r="BV45" s="3"/>
      <c r="BW45" s="3"/>
      <c r="BX45" s="59"/>
      <c r="BY45" s="3"/>
      <c r="BZ45" s="25"/>
      <c r="CA45" s="3"/>
      <c r="CB45" s="25"/>
      <c r="CC45" s="3"/>
      <c r="CD45" s="25"/>
      <c r="CH45" s="25"/>
      <c r="CI45" s="25"/>
      <c r="CJ45" s="25"/>
      <c r="CK45" s="25"/>
      <c r="CL45" s="25"/>
      <c r="CN45" s="6"/>
      <c r="CO45" s="25"/>
      <c r="CP45" s="2"/>
    </row>
    <row r="46" spans="1:95" ht="5.0999999999999996" customHeight="1">
      <c r="A46" s="388"/>
      <c r="C46" s="6"/>
      <c r="D46" s="20"/>
      <c r="E46" s="20"/>
      <c r="F46" s="6"/>
      <c r="G46" s="24"/>
      <c r="H46" s="24"/>
      <c r="I46" s="259"/>
      <c r="J46" s="172"/>
      <c r="K46" s="60"/>
      <c r="L46" s="60"/>
      <c r="M46" s="60"/>
      <c r="N46" s="21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9"/>
      <c r="BB46" s="20"/>
      <c r="BC46" s="20"/>
      <c r="BF46" s="24"/>
      <c r="BG46" s="24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2"/>
    </row>
    <row r="47" spans="1:95" ht="13.5" thickBot="1">
      <c r="A47" s="389"/>
      <c r="B47" s="62"/>
      <c r="C47" s="6"/>
      <c r="D47" s="20"/>
      <c r="E47" s="20"/>
      <c r="F47" s="6"/>
      <c r="G47" s="6"/>
      <c r="H47" s="76" t="s">
        <v>89</v>
      </c>
      <c r="I47" s="259"/>
      <c r="J47" s="172"/>
      <c r="K47" s="60"/>
      <c r="L47" s="60"/>
      <c r="M47" s="60"/>
      <c r="N47" s="21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6"/>
      <c r="AZ47" s="62"/>
      <c r="BB47" s="20"/>
      <c r="BC47" s="20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2"/>
    </row>
    <row r="48" spans="1:95" ht="12.75" customHeight="1">
      <c r="A48" s="394" t="s">
        <v>49</v>
      </c>
      <c r="B48" s="135" t="s">
        <v>19</v>
      </c>
      <c r="C48" s="273"/>
      <c r="D48" s="120"/>
      <c r="E48" s="125"/>
      <c r="F48" s="273"/>
      <c r="G48" s="285"/>
      <c r="H48" s="286"/>
      <c r="I48" s="348"/>
      <c r="J48" s="384"/>
      <c r="K48" s="350"/>
      <c r="L48" s="350"/>
      <c r="M48" s="350"/>
      <c r="N48" s="351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6"/>
      <c r="AZ48" s="62"/>
      <c r="BB48" s="20"/>
      <c r="BC48" s="20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2"/>
    </row>
    <row r="49" spans="1:94" ht="12.75" customHeight="1">
      <c r="A49" s="395"/>
      <c r="B49" s="82"/>
      <c r="C49" s="6"/>
      <c r="D49" s="22" t="str">
        <f>D24</f>
        <v>P 01</v>
      </c>
      <c r="E49" s="43" t="str">
        <f>E24</f>
        <v>gF / BGF</v>
      </c>
      <c r="F49" s="78"/>
      <c r="G49" s="93" t="s">
        <v>58</v>
      </c>
      <c r="H49" s="287">
        <f>G24</f>
        <v>0.56000000000000005</v>
      </c>
      <c r="I49" s="260">
        <f>I24/$G$24</f>
        <v>1.0205133242501163</v>
      </c>
      <c r="J49" s="186" t="e">
        <f t="shared" ref="J49:N49" si="16">J24/$G$24</f>
        <v>#DIV/0!</v>
      </c>
      <c r="K49" s="186" t="e">
        <f t="shared" si="16"/>
        <v>#DIV/0!</v>
      </c>
      <c r="L49" s="186" t="e">
        <f t="shared" si="16"/>
        <v>#DIV/0!</v>
      </c>
      <c r="M49" s="186" t="e">
        <f t="shared" si="16"/>
        <v>#DIV/0!</v>
      </c>
      <c r="N49" s="219" t="e">
        <f t="shared" si="16"/>
        <v>#DIV/0!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95"/>
      <c r="AZ49" s="298"/>
      <c r="BB49" s="298"/>
      <c r="BC49" s="4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2"/>
    </row>
    <row r="50" spans="1:94">
      <c r="A50" s="395"/>
      <c r="B50" s="82"/>
      <c r="C50" s="6"/>
      <c r="D50" s="22" t="str">
        <f t="shared" ref="D50:E65" si="17">D25</f>
        <v>P 02</v>
      </c>
      <c r="E50" s="43" t="str">
        <f t="shared" si="17"/>
        <v>NGF / BGF</v>
      </c>
      <c r="F50" s="78"/>
      <c r="G50" s="93" t="s">
        <v>58</v>
      </c>
      <c r="H50" s="287">
        <f>G25</f>
        <v>0.83</v>
      </c>
      <c r="I50" s="261">
        <f>I25/$G$25</f>
        <v>1.0042412185711729</v>
      </c>
      <c r="J50" s="187" t="e">
        <f t="shared" ref="J50:N50" si="18">J25/$G$25</f>
        <v>#DIV/0!</v>
      </c>
      <c r="K50" s="187" t="e">
        <f t="shared" si="18"/>
        <v>#DIV/0!</v>
      </c>
      <c r="L50" s="187" t="e">
        <f t="shared" si="18"/>
        <v>#DIV/0!</v>
      </c>
      <c r="M50" s="187" t="e">
        <f t="shared" si="18"/>
        <v>#DIV/0!</v>
      </c>
      <c r="N50" s="220" t="e">
        <f t="shared" si="18"/>
        <v>#DIV/0!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95"/>
      <c r="AZ50" s="298"/>
      <c r="BB50" s="298"/>
      <c r="BC50" s="4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2"/>
    </row>
    <row r="51" spans="1:94">
      <c r="A51" s="395"/>
      <c r="B51" s="82"/>
      <c r="C51" s="7"/>
      <c r="D51" s="22" t="str">
        <f t="shared" si="17"/>
        <v>P 03</v>
      </c>
      <c r="E51" s="43" t="str">
        <f t="shared" si="17"/>
        <v>(FF+RNF) / gF</v>
      </c>
      <c r="F51" s="78"/>
      <c r="G51" s="93" t="s">
        <v>59</v>
      </c>
      <c r="H51" s="287">
        <f>H26</f>
        <v>0.18</v>
      </c>
      <c r="I51" s="261">
        <f>$H$26/I26</f>
        <v>1.6379971643123457</v>
      </c>
      <c r="J51" s="187" t="e">
        <f t="shared" ref="J51:N51" si="19">$H$26/J26</f>
        <v>#DIV/0!</v>
      </c>
      <c r="K51" s="187" t="e">
        <f t="shared" si="19"/>
        <v>#DIV/0!</v>
      </c>
      <c r="L51" s="187" t="e">
        <f t="shared" si="19"/>
        <v>#DIV/0!</v>
      </c>
      <c r="M51" s="187" t="e">
        <f t="shared" si="19"/>
        <v>#DIV/0!</v>
      </c>
      <c r="N51" s="220" t="e">
        <f t="shared" si="19"/>
        <v>#DIV/0!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95"/>
      <c r="AZ51" s="298"/>
      <c r="BA51" s="7"/>
      <c r="BB51" s="298"/>
      <c r="BC51" s="43"/>
      <c r="BD51" s="7"/>
      <c r="BE51" s="7"/>
      <c r="BF51" s="7"/>
      <c r="BG51" s="7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65"/>
    </row>
    <row r="52" spans="1:94">
      <c r="A52" s="395"/>
      <c r="B52" s="82"/>
      <c r="C52" s="7"/>
      <c r="D52" s="22" t="str">
        <f t="shared" si="17"/>
        <v>P 04</v>
      </c>
      <c r="E52" s="43" t="str">
        <f t="shared" si="17"/>
        <v>aVF / gF</v>
      </c>
      <c r="F52" s="78"/>
      <c r="G52" s="93" t="s">
        <v>59</v>
      </c>
      <c r="H52" s="287">
        <f>H27</f>
        <v>0.15</v>
      </c>
      <c r="I52" s="260">
        <f>$H$27/I27</f>
        <v>0.89930978411292539</v>
      </c>
      <c r="J52" s="186" t="e">
        <f t="shared" ref="J52:N52" si="20">$H$27/J27</f>
        <v>#DIV/0!</v>
      </c>
      <c r="K52" s="186" t="e">
        <f t="shared" si="20"/>
        <v>#DIV/0!</v>
      </c>
      <c r="L52" s="186" t="e">
        <f t="shared" si="20"/>
        <v>#DIV/0!</v>
      </c>
      <c r="M52" s="186" t="e">
        <f t="shared" si="20"/>
        <v>#DIV/0!</v>
      </c>
      <c r="N52" s="219" t="e">
        <f t="shared" si="20"/>
        <v>#DIV/0!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95"/>
      <c r="AZ52" s="298"/>
      <c r="BA52" s="7"/>
      <c r="BB52" s="298"/>
      <c r="BC52" s="43"/>
      <c r="BD52" s="7"/>
      <c r="BE52" s="7"/>
      <c r="BF52" s="7"/>
      <c r="BG52" s="7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65"/>
    </row>
    <row r="53" spans="1:94">
      <c r="A53" s="395"/>
      <c r="B53" s="82"/>
      <c r="C53" s="6"/>
      <c r="D53" s="296" t="str">
        <f t="shared" si="17"/>
        <v>P 05</v>
      </c>
      <c r="E53" s="128" t="str">
        <f t="shared" si="17"/>
        <v>GaNGF / Stp</v>
      </c>
      <c r="F53" s="161"/>
      <c r="G53" s="163" t="s">
        <v>59</v>
      </c>
      <c r="H53" s="288">
        <f>H28</f>
        <v>26</v>
      </c>
      <c r="I53" s="262">
        <f>$H$28/I28</f>
        <v>0.85267545437234205</v>
      </c>
      <c r="J53" s="195" t="e">
        <f t="shared" ref="J53:N53" si="21">$H$28/J28</f>
        <v>#DIV/0!</v>
      </c>
      <c r="K53" s="188" t="e">
        <f t="shared" si="21"/>
        <v>#DIV/0!</v>
      </c>
      <c r="L53" s="188" t="e">
        <f t="shared" si="21"/>
        <v>#DIV/0!</v>
      </c>
      <c r="M53" s="188" t="e">
        <f t="shared" si="21"/>
        <v>#DIV/0!</v>
      </c>
      <c r="N53" s="221" t="e">
        <f t="shared" si="21"/>
        <v>#DIV/0!</v>
      </c>
      <c r="O53" s="3"/>
      <c r="P53" s="3"/>
      <c r="Q53" s="17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95"/>
      <c r="AZ53" s="298"/>
      <c r="BB53" s="298"/>
      <c r="BC53" s="51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2"/>
    </row>
    <row r="54" spans="1:94">
      <c r="A54" s="395"/>
      <c r="B54" s="82"/>
      <c r="C54" s="7"/>
      <c r="D54" s="159" t="s">
        <v>84</v>
      </c>
      <c r="E54" s="131"/>
      <c r="F54" s="161"/>
      <c r="G54" s="164"/>
      <c r="H54" s="287"/>
      <c r="I54" s="263">
        <f>I79/$C$73</f>
        <v>1.0008300887590265</v>
      </c>
      <c r="J54" s="189" t="e">
        <f t="shared" ref="J54:N54" si="22">J79/$C$73</f>
        <v>#DIV/0!</v>
      </c>
      <c r="K54" s="189" t="e">
        <f t="shared" si="22"/>
        <v>#DIV/0!</v>
      </c>
      <c r="L54" s="189" t="e">
        <f t="shared" si="22"/>
        <v>#DIV/0!</v>
      </c>
      <c r="M54" s="189" t="e">
        <f t="shared" si="22"/>
        <v>#DIV/0!</v>
      </c>
      <c r="N54" s="222" t="e">
        <f t="shared" si="22"/>
        <v>#DIV/0!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95"/>
      <c r="AZ54" s="298"/>
      <c r="BA54" s="7"/>
      <c r="BB54" s="20"/>
      <c r="BC54" s="7"/>
      <c r="BF54" s="42"/>
      <c r="BG54" s="42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2"/>
    </row>
    <row r="55" spans="1:94">
      <c r="A55" s="395"/>
      <c r="B55" s="77" t="s">
        <v>31</v>
      </c>
      <c r="C55" s="63"/>
      <c r="D55" s="295"/>
      <c r="E55" s="130"/>
      <c r="F55" s="63"/>
      <c r="G55" s="165"/>
      <c r="H55" s="289"/>
      <c r="I55" s="261"/>
      <c r="J55" s="187"/>
      <c r="K55" s="190"/>
      <c r="L55" s="190"/>
      <c r="M55" s="190"/>
      <c r="N55" s="22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95"/>
      <c r="AZ55" s="298"/>
      <c r="BB55" s="20"/>
      <c r="BC55" s="7"/>
      <c r="BF55" s="42"/>
      <c r="BG55" s="42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2"/>
    </row>
    <row r="56" spans="1:94">
      <c r="A56" s="395"/>
      <c r="B56" s="93"/>
      <c r="C56" s="6"/>
      <c r="D56" s="22" t="str">
        <f t="shared" si="17"/>
        <v>P 06</v>
      </c>
      <c r="E56" s="43" t="str">
        <f t="shared" si="17"/>
        <v>BRI / gF</v>
      </c>
      <c r="F56" s="78"/>
      <c r="G56" s="93" t="s">
        <v>59</v>
      </c>
      <c r="H56" s="287">
        <f>H31</f>
        <v>5.4</v>
      </c>
      <c r="I56" s="261">
        <f>$H$31/I31</f>
        <v>1.0374359758936766</v>
      </c>
      <c r="J56" s="187" t="e">
        <f t="shared" ref="J56:N56" si="23">$H$31/J31</f>
        <v>#DIV/0!</v>
      </c>
      <c r="K56" s="187" t="e">
        <f t="shared" si="23"/>
        <v>#DIV/0!</v>
      </c>
      <c r="L56" s="187" t="e">
        <f t="shared" si="23"/>
        <v>#DIV/0!</v>
      </c>
      <c r="M56" s="187" t="e">
        <f t="shared" si="23"/>
        <v>#DIV/0!</v>
      </c>
      <c r="N56" s="220" t="e">
        <f t="shared" si="23"/>
        <v>#DIV/0!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95"/>
      <c r="AZ56" s="298"/>
      <c r="BB56" s="298"/>
      <c r="BC56" s="51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2"/>
    </row>
    <row r="57" spans="1:94">
      <c r="A57" s="395"/>
      <c r="B57" s="82"/>
      <c r="C57" s="6"/>
      <c r="D57" s="296" t="str">
        <f t="shared" si="17"/>
        <v>P 07</v>
      </c>
      <c r="E57" s="128" t="str">
        <f t="shared" si="17"/>
        <v>GaBRI / Stp</v>
      </c>
      <c r="F57" s="161"/>
      <c r="G57" s="163" t="s">
        <v>59</v>
      </c>
      <c r="H57" s="288">
        <f>H32</f>
        <v>85</v>
      </c>
      <c r="I57" s="262">
        <f>$H$32/I32</f>
        <v>0.84472455888387366</v>
      </c>
      <c r="J57" s="195" t="e">
        <f t="shared" ref="J57:N57" si="24">$H$32/J32</f>
        <v>#DIV/0!</v>
      </c>
      <c r="K57" s="188" t="e">
        <f t="shared" si="24"/>
        <v>#DIV/0!</v>
      </c>
      <c r="L57" s="188" t="e">
        <f t="shared" si="24"/>
        <v>#DIV/0!</v>
      </c>
      <c r="M57" s="188" t="e">
        <f t="shared" si="24"/>
        <v>#DIV/0!</v>
      </c>
      <c r="N57" s="221" t="e">
        <f t="shared" si="24"/>
        <v>#DIV/0!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95"/>
      <c r="AZ57" s="298"/>
      <c r="BB57" s="298"/>
      <c r="BC57" s="51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2"/>
    </row>
    <row r="58" spans="1:94">
      <c r="A58" s="395"/>
      <c r="B58" s="52"/>
      <c r="C58" s="53"/>
      <c r="D58" s="159" t="s">
        <v>65</v>
      </c>
      <c r="E58" s="128"/>
      <c r="F58" s="161"/>
      <c r="G58" s="166"/>
      <c r="H58" s="288"/>
      <c r="I58" s="263">
        <f>I83/$C$80</f>
        <v>0.98925812164122606</v>
      </c>
      <c r="J58" s="189" t="e">
        <f t="shared" ref="J58:N58" si="25">J83/$C$80</f>
        <v>#DIV/0!</v>
      </c>
      <c r="K58" s="189" t="e">
        <f t="shared" si="25"/>
        <v>#DIV/0!</v>
      </c>
      <c r="L58" s="189" t="e">
        <f t="shared" si="25"/>
        <v>#DIV/0!</v>
      </c>
      <c r="M58" s="189" t="e">
        <f t="shared" si="25"/>
        <v>#DIV/0!</v>
      </c>
      <c r="N58" s="222" t="e">
        <f t="shared" si="25"/>
        <v>#DIV/0!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95"/>
      <c r="AZ58" s="298"/>
      <c r="BA58" s="7"/>
      <c r="BB58" s="20"/>
      <c r="BC58" s="51"/>
      <c r="BF58" s="42"/>
      <c r="BG58" s="42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2"/>
    </row>
    <row r="59" spans="1:94">
      <c r="A59" s="395"/>
      <c r="B59" s="77" t="s">
        <v>36</v>
      </c>
      <c r="C59" s="63"/>
      <c r="D59" s="295"/>
      <c r="E59" s="130"/>
      <c r="F59" s="63"/>
      <c r="G59" s="165"/>
      <c r="H59" s="289"/>
      <c r="I59" s="261"/>
      <c r="J59" s="187"/>
      <c r="K59" s="190"/>
      <c r="L59" s="190"/>
      <c r="M59" s="190"/>
      <c r="N59" s="22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95"/>
      <c r="AZ59" s="298"/>
      <c r="BB59" s="20"/>
      <c r="BC59" s="51"/>
      <c r="BF59" s="42"/>
      <c r="BG59" s="42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2"/>
    </row>
    <row r="60" spans="1:94">
      <c r="A60" s="395"/>
      <c r="B60" s="93"/>
      <c r="C60" s="6"/>
      <c r="D60" s="22" t="str">
        <f t="shared" si="17"/>
        <v>P 08</v>
      </c>
      <c r="E60" s="43" t="str">
        <f t="shared" si="17"/>
        <v>FAF / gF</v>
      </c>
      <c r="F60" s="78"/>
      <c r="G60" s="93" t="s">
        <v>59</v>
      </c>
      <c r="H60" s="287">
        <f>H35</f>
        <v>0.75</v>
      </c>
      <c r="I60" s="261">
        <f>$H$35/I35</f>
        <v>1.1068412401921264</v>
      </c>
      <c r="J60" s="187" t="e">
        <f t="shared" ref="J60:N60" si="26">$H$35/J35</f>
        <v>#DIV/0!</v>
      </c>
      <c r="K60" s="187" t="e">
        <f t="shared" si="26"/>
        <v>#DIV/0!</v>
      </c>
      <c r="L60" s="187" t="e">
        <f t="shared" si="26"/>
        <v>#DIV/0!</v>
      </c>
      <c r="M60" s="187" t="e">
        <f t="shared" si="26"/>
        <v>#DIV/0!</v>
      </c>
      <c r="N60" s="220" t="e">
        <f t="shared" si="26"/>
        <v>#DIV/0!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95"/>
      <c r="AZ60" s="298"/>
      <c r="BB60" s="298"/>
      <c r="BC60" s="51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2"/>
    </row>
    <row r="61" spans="1:94">
      <c r="A61" s="395"/>
      <c r="B61" s="111"/>
      <c r="C61" s="6"/>
      <c r="D61" s="22" t="str">
        <f t="shared" si="17"/>
        <v>P 09</v>
      </c>
      <c r="E61" s="43" t="str">
        <f t="shared" si="17"/>
        <v>FeTü / gF</v>
      </c>
      <c r="F61" s="78"/>
      <c r="G61" s="93" t="s">
        <v>59</v>
      </c>
      <c r="H61" s="287">
        <f>H36</f>
        <v>0.15</v>
      </c>
      <c r="I61" s="261">
        <f>$H$36/I36</f>
        <v>0.94140097784752808</v>
      </c>
      <c r="J61" s="187" t="e">
        <f t="shared" ref="J61:N61" si="27">$H$36/J36</f>
        <v>#DIV/0!</v>
      </c>
      <c r="K61" s="187" t="e">
        <f t="shared" si="27"/>
        <v>#DIV/0!</v>
      </c>
      <c r="L61" s="187" t="e">
        <f t="shared" si="27"/>
        <v>#DIV/0!</v>
      </c>
      <c r="M61" s="187" t="e">
        <f t="shared" si="27"/>
        <v>#DIV/0!</v>
      </c>
      <c r="N61" s="220" t="e">
        <f t="shared" si="27"/>
        <v>#DIV/0!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95"/>
      <c r="AZ61" s="5"/>
      <c r="BB61" s="298"/>
      <c r="BC61" s="51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2"/>
    </row>
    <row r="62" spans="1:94" s="2" customFormat="1">
      <c r="A62" s="395"/>
      <c r="B62" s="111"/>
      <c r="C62" s="6"/>
      <c r="D62" s="296" t="str">
        <f t="shared" si="17"/>
        <v>P 10</v>
      </c>
      <c r="E62" s="128" t="str">
        <f t="shared" si="17"/>
        <v>SoA / gF</v>
      </c>
      <c r="F62" s="161"/>
      <c r="G62" s="163" t="s">
        <v>59</v>
      </c>
      <c r="H62" s="288">
        <f>H37</f>
        <v>0.05</v>
      </c>
      <c r="I62" s="262">
        <f>$H$37/I37</f>
        <v>0.95624655115329427</v>
      </c>
      <c r="J62" s="195" t="e">
        <f t="shared" ref="J62:N62" si="28">$H$37/J37</f>
        <v>#DIV/0!</v>
      </c>
      <c r="K62" s="188" t="e">
        <f t="shared" si="28"/>
        <v>#DIV/0!</v>
      </c>
      <c r="L62" s="188" t="e">
        <f t="shared" si="28"/>
        <v>#DIV/0!</v>
      </c>
      <c r="M62" s="188" t="e">
        <f t="shared" si="28"/>
        <v>#DIV/0!</v>
      </c>
      <c r="N62" s="221" t="e">
        <f t="shared" si="28"/>
        <v>#DIV/0!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95"/>
      <c r="AZ62" s="5"/>
      <c r="BA62" s="6"/>
      <c r="BB62" s="298"/>
      <c r="BC62" s="51"/>
      <c r="BD62" s="6"/>
      <c r="BE62" s="6"/>
      <c r="BF62" s="6"/>
      <c r="BG62" s="6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</row>
    <row r="63" spans="1:94">
      <c r="A63" s="395"/>
      <c r="B63" s="112"/>
      <c r="C63" s="69"/>
      <c r="D63" s="159" t="s">
        <v>66</v>
      </c>
      <c r="E63" s="128"/>
      <c r="F63" s="162"/>
      <c r="G63" s="75"/>
      <c r="H63" s="288"/>
      <c r="I63" s="263">
        <f>I88/$C$84</f>
        <v>1.0244118822502055</v>
      </c>
      <c r="J63" s="189" t="e">
        <f t="shared" ref="J63:N63" si="29">J88/$C$84</f>
        <v>#DIV/0!</v>
      </c>
      <c r="K63" s="189" t="e">
        <f t="shared" si="29"/>
        <v>#DIV/0!</v>
      </c>
      <c r="L63" s="189" t="e">
        <f t="shared" si="29"/>
        <v>#DIV/0!</v>
      </c>
      <c r="M63" s="189" t="e">
        <f t="shared" si="29"/>
        <v>#DIV/0!</v>
      </c>
      <c r="N63" s="222" t="e">
        <f t="shared" si="29"/>
        <v>#DIV/0!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95"/>
      <c r="AZ63" s="5"/>
      <c r="BA63" s="67"/>
      <c r="BB63" s="298"/>
      <c r="BC63" s="51"/>
      <c r="BD63" s="7"/>
      <c r="BE63" s="7"/>
      <c r="BF63" s="7"/>
      <c r="BG63" s="7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68"/>
    </row>
    <row r="64" spans="1:94">
      <c r="A64" s="395"/>
      <c r="B64" s="82" t="s">
        <v>52</v>
      </c>
      <c r="C64" s="67"/>
      <c r="D64" s="22"/>
      <c r="E64" s="43"/>
      <c r="F64" s="7"/>
      <c r="G64" s="167"/>
      <c r="H64" s="287"/>
      <c r="I64" s="264"/>
      <c r="J64" s="191"/>
      <c r="K64" s="192"/>
      <c r="L64" s="192"/>
      <c r="M64" s="192"/>
      <c r="N64" s="2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95"/>
      <c r="AZ64" s="5"/>
      <c r="BA64" s="67"/>
      <c r="BB64" s="298"/>
      <c r="BC64" s="51"/>
      <c r="BD64" s="7"/>
      <c r="BE64" s="7"/>
      <c r="BF64" s="7"/>
      <c r="BG64" s="7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68"/>
    </row>
    <row r="65" spans="1:95" s="50" customFormat="1">
      <c r="A65" s="395"/>
      <c r="B65" s="111"/>
      <c r="C65" s="6"/>
      <c r="D65" s="22" t="str">
        <f t="shared" si="17"/>
        <v>P 11</v>
      </c>
      <c r="E65" s="43" t="str">
        <f t="shared" si="17"/>
        <v>LUA / gF</v>
      </c>
      <c r="F65" s="78"/>
      <c r="G65" s="93" t="s">
        <v>59</v>
      </c>
      <c r="H65" s="287">
        <f>H40</f>
        <v>7.0000000000000007E-2</v>
      </c>
      <c r="I65" s="260">
        <f>$H$40/I40</f>
        <v>2.5993650000000001</v>
      </c>
      <c r="J65" s="186" t="e">
        <f t="shared" ref="J65:N65" si="30">$H$40/J40</f>
        <v>#DIV/0!</v>
      </c>
      <c r="K65" s="186" t="e">
        <f t="shared" si="30"/>
        <v>#DIV/0!</v>
      </c>
      <c r="L65" s="186" t="e">
        <f t="shared" si="30"/>
        <v>#DIV/0!</v>
      </c>
      <c r="M65" s="186" t="e">
        <f t="shared" si="30"/>
        <v>#DIV/0!</v>
      </c>
      <c r="N65" s="219" t="e">
        <f t="shared" si="30"/>
        <v>#DIV/0!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95"/>
      <c r="AZ65" s="5"/>
      <c r="BA65" s="6"/>
      <c r="BB65" s="298"/>
      <c r="BC65" s="51"/>
      <c r="BD65" s="6"/>
      <c r="BE65" s="6"/>
      <c r="BF65" s="6"/>
      <c r="BG65" s="6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2"/>
      <c r="CQ65" s="2"/>
    </row>
    <row r="66" spans="1:95">
      <c r="A66" s="395"/>
      <c r="B66" s="111"/>
      <c r="C66" s="67"/>
      <c r="D66" s="296" t="str">
        <f t="shared" ref="D66:E69" si="31">D41</f>
        <v>P 12</v>
      </c>
      <c r="E66" s="128" t="str">
        <f t="shared" si="31"/>
        <v>(FAF+FeTü+SoA) / gF</v>
      </c>
      <c r="F66" s="161"/>
      <c r="G66" s="163" t="s">
        <v>59</v>
      </c>
      <c r="H66" s="288">
        <f>H41</f>
        <v>0.95000000000000007</v>
      </c>
      <c r="I66" s="262">
        <f>$H$41/I41</f>
        <v>1.068341567774062</v>
      </c>
      <c r="J66" s="195" t="e">
        <f t="shared" ref="J66:N66" si="32">$H$41/J41</f>
        <v>#DIV/0!</v>
      </c>
      <c r="K66" s="188" t="e">
        <f t="shared" si="32"/>
        <v>#DIV/0!</v>
      </c>
      <c r="L66" s="188" t="e">
        <f t="shared" si="32"/>
        <v>#DIV/0!</v>
      </c>
      <c r="M66" s="188" t="e">
        <f t="shared" si="32"/>
        <v>#DIV/0!</v>
      </c>
      <c r="N66" s="221" t="e">
        <f t="shared" si="32"/>
        <v>#DIV/0!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95"/>
      <c r="AZ66" s="5"/>
      <c r="BA66" s="67"/>
      <c r="BB66" s="298"/>
      <c r="BC66" s="51"/>
      <c r="BD66" s="7"/>
      <c r="BE66" s="7"/>
      <c r="BF66" s="7"/>
      <c r="BG66" s="7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68"/>
    </row>
    <row r="67" spans="1:95" ht="12.75" customHeight="1">
      <c r="A67" s="395"/>
      <c r="B67" s="111"/>
      <c r="C67" s="67"/>
      <c r="D67" s="159" t="s">
        <v>67</v>
      </c>
      <c r="E67" s="131"/>
      <c r="F67" s="168"/>
      <c r="G67" s="169"/>
      <c r="H67" s="290"/>
      <c r="I67" s="265">
        <f>I92/$C$89</f>
        <v>1.0905024703322186</v>
      </c>
      <c r="J67" s="193" t="e">
        <f t="shared" ref="J67:N67" si="33">J92/$C$89</f>
        <v>#DIV/0!</v>
      </c>
      <c r="K67" s="193" t="e">
        <f t="shared" si="33"/>
        <v>#DIV/0!</v>
      </c>
      <c r="L67" s="193" t="e">
        <f t="shared" si="33"/>
        <v>#DIV/0!</v>
      </c>
      <c r="M67" s="193" t="e">
        <f t="shared" si="33"/>
        <v>#DIV/0!</v>
      </c>
      <c r="N67" s="225" t="e">
        <f t="shared" si="33"/>
        <v>#DIV/0!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95"/>
      <c r="AZ67" s="5"/>
      <c r="BA67" s="67"/>
      <c r="BB67" s="298"/>
      <c r="BC67" s="51"/>
      <c r="BD67" s="7"/>
      <c r="BE67" s="7"/>
      <c r="BF67" s="7"/>
      <c r="BG67" s="7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68"/>
    </row>
    <row r="68" spans="1:95" s="50" customFormat="1">
      <c r="A68" s="395"/>
      <c r="B68" s="82"/>
      <c r="C68" s="6"/>
      <c r="D68" s="22" t="str">
        <f t="shared" si="31"/>
        <v>P 13</v>
      </c>
      <c r="E68" s="43" t="str">
        <f t="shared" si="31"/>
        <v>bIF / gF</v>
      </c>
      <c r="F68" s="6"/>
      <c r="G68" s="6"/>
      <c r="H68" s="287" t="str">
        <f>H43</f>
        <v>---</v>
      </c>
      <c r="I68" s="266" t="e">
        <f t="shared" ref="I68:N68" si="34">IF((($H$43/I43)&lt;$C$72),$C$72,IF((($H$43/I43)&gt;$D$72),$D$72,($H$43/I43)))</f>
        <v>#VALUE!</v>
      </c>
      <c r="J68" s="194" t="e">
        <f t="shared" si="34"/>
        <v>#VALUE!</v>
      </c>
      <c r="K68" s="194" t="e">
        <f t="shared" si="34"/>
        <v>#VALUE!</v>
      </c>
      <c r="L68" s="194" t="e">
        <f t="shared" si="34"/>
        <v>#VALUE!</v>
      </c>
      <c r="M68" s="194" t="e">
        <f t="shared" si="34"/>
        <v>#VALUE!</v>
      </c>
      <c r="N68" s="226" t="e">
        <f t="shared" si="34"/>
        <v>#VALUE!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95"/>
      <c r="AZ68" s="298"/>
      <c r="BA68" s="6"/>
      <c r="BB68" s="298"/>
      <c r="BC68" s="43"/>
      <c r="BD68" s="6"/>
      <c r="BE68" s="6"/>
      <c r="BF68" s="6"/>
      <c r="BG68" s="6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2"/>
      <c r="CQ68" s="2"/>
    </row>
    <row r="69" spans="1:95">
      <c r="A69" s="395"/>
      <c r="B69" s="111"/>
      <c r="C69" s="67"/>
      <c r="D69" s="22" t="str">
        <f t="shared" si="31"/>
        <v>P 14</v>
      </c>
      <c r="E69" s="43" t="str">
        <f t="shared" si="31"/>
        <v>FAF / BRI</v>
      </c>
      <c r="F69" s="7"/>
      <c r="G69" s="7"/>
      <c r="H69" s="287">
        <f>H44</f>
        <v>0.15</v>
      </c>
      <c r="I69" s="261">
        <f>$H$44/I44</f>
        <v>1.1522528302315282</v>
      </c>
      <c r="J69" s="187" t="e">
        <f t="shared" ref="J69:N69" si="35">$H$44/J44</f>
        <v>#DIV/0!</v>
      </c>
      <c r="K69" s="187" t="e">
        <f t="shared" si="35"/>
        <v>#DIV/0!</v>
      </c>
      <c r="L69" s="187" t="e">
        <f t="shared" si="35"/>
        <v>#DIV/0!</v>
      </c>
      <c r="M69" s="187" t="e">
        <f t="shared" si="35"/>
        <v>#DIV/0!</v>
      </c>
      <c r="N69" s="220" t="e">
        <f t="shared" si="35"/>
        <v>#DIV/0!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95"/>
      <c r="AZ69" s="5"/>
      <c r="BA69" s="67"/>
      <c r="BB69" s="298"/>
      <c r="BC69" s="51"/>
      <c r="BD69" s="7"/>
      <c r="BE69" s="7"/>
      <c r="BF69" s="7"/>
      <c r="BG69" s="7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68"/>
    </row>
    <row r="70" spans="1:95" ht="13.5" thickBot="1">
      <c r="A70" s="396"/>
      <c r="B70" s="291"/>
      <c r="C70" s="292"/>
      <c r="D70" s="122"/>
      <c r="E70" s="282"/>
      <c r="F70" s="293"/>
      <c r="G70" s="293"/>
      <c r="H70" s="294"/>
      <c r="I70" s="352"/>
      <c r="J70" s="382"/>
      <c r="K70" s="354"/>
      <c r="L70" s="354"/>
      <c r="M70" s="354"/>
      <c r="N70" s="35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95"/>
      <c r="AZ70" s="5"/>
      <c r="BA70" s="67"/>
      <c r="BB70" s="298"/>
      <c r="BC70" s="51"/>
      <c r="BD70" s="7"/>
      <c r="BE70" s="7"/>
      <c r="BF70" s="7"/>
      <c r="BG70" s="7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68"/>
    </row>
    <row r="71" spans="1:95" ht="5.0999999999999996" customHeight="1">
      <c r="A71" s="71"/>
      <c r="B71" s="5"/>
      <c r="C71" s="67"/>
      <c r="D71" s="70"/>
      <c r="F71" s="67"/>
      <c r="G71" s="67"/>
      <c r="H71" s="67"/>
      <c r="I71" s="261"/>
      <c r="J71" s="187"/>
      <c r="K71" s="190"/>
      <c r="L71" s="190"/>
      <c r="M71" s="190"/>
      <c r="N71" s="22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67"/>
      <c r="AZ71" s="5"/>
      <c r="BA71" s="67"/>
      <c r="BB71" s="70"/>
      <c r="BD71" s="67"/>
      <c r="BE71" s="67"/>
      <c r="BF71" s="67"/>
      <c r="BG71" s="67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68"/>
    </row>
    <row r="72" spans="1:95" ht="13.5" thickBot="1">
      <c r="A72" s="71"/>
      <c r="B72" s="298" t="s">
        <v>50</v>
      </c>
      <c r="C72" s="177">
        <v>0.8</v>
      </c>
      <c r="D72" s="174">
        <v>1.1000000000000001</v>
      </c>
      <c r="E72" s="7"/>
      <c r="F72" s="67"/>
      <c r="G72" s="67"/>
      <c r="H72" s="298"/>
      <c r="I72" s="267"/>
      <c r="J72" s="244"/>
      <c r="K72" s="196"/>
      <c r="L72" s="196"/>
      <c r="M72" s="196"/>
      <c r="N72" s="227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67"/>
      <c r="AZ72" s="73"/>
      <c r="BA72" s="7"/>
      <c r="BB72" s="7"/>
      <c r="BC72" s="7"/>
      <c r="BD72" s="67"/>
      <c r="BE72" s="67"/>
      <c r="BF72" s="67"/>
      <c r="BG72" s="67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68"/>
    </row>
    <row r="73" spans="1:95" ht="12.75" customHeight="1">
      <c r="A73" s="394" t="s">
        <v>55</v>
      </c>
      <c r="B73" s="135" t="s">
        <v>19</v>
      </c>
      <c r="C73" s="136">
        <v>0.6</v>
      </c>
      <c r="D73" s="135"/>
      <c r="E73" s="137"/>
      <c r="F73" s="138"/>
      <c r="G73" s="139"/>
      <c r="H73" s="372"/>
      <c r="I73" s="356"/>
      <c r="J73" s="373"/>
      <c r="K73" s="358"/>
      <c r="L73" s="358"/>
      <c r="M73" s="358"/>
      <c r="N73" s="35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7"/>
      <c r="AZ73" s="14"/>
      <c r="BA73" s="72"/>
      <c r="BB73" s="298"/>
      <c r="BC73" s="298"/>
      <c r="BD73" s="7"/>
      <c r="BE73" s="7"/>
      <c r="BF73" s="76"/>
      <c r="BG73" s="76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65"/>
    </row>
    <row r="74" spans="1:95" ht="12.75" customHeight="1">
      <c r="A74" s="395"/>
      <c r="B74" s="116"/>
      <c r="C74" s="27"/>
      <c r="D74" s="82" t="str">
        <f>D49</f>
        <v>P 01</v>
      </c>
      <c r="E74" s="43" t="str">
        <f>E49</f>
        <v>gF / BGF</v>
      </c>
      <c r="F74" s="83">
        <v>0.75</v>
      </c>
      <c r="G74" s="181">
        <f>$C$73*F74</f>
        <v>0.44999999999999996</v>
      </c>
      <c r="H74" s="374"/>
      <c r="I74" s="260">
        <f>IF(((I24/$G$24)&lt;$C$72), $C$72*$G$74, IF(((I24/$G$24)&gt;$D$72), $D$72*$G$74, (I24/$G$24*$G$74)))</f>
        <v>0.45923099591255229</v>
      </c>
      <c r="J74" s="186" t="e">
        <f t="shared" ref="J74:N74" si="36">IF(((J24/$G$24)&lt;$C$72), $C$72*$G$74, IF(((J24/$G$24)&gt;$D$72), $D$72*$G$74, (J24/$G$24*$G$74)))</f>
        <v>#DIV/0!</v>
      </c>
      <c r="K74" s="197" t="e">
        <f t="shared" si="36"/>
        <v>#DIV/0!</v>
      </c>
      <c r="L74" s="197" t="e">
        <f t="shared" si="36"/>
        <v>#DIV/0!</v>
      </c>
      <c r="M74" s="197" t="e">
        <f t="shared" si="36"/>
        <v>#DIV/0!</v>
      </c>
      <c r="N74" s="228" t="e">
        <f t="shared" si="36"/>
        <v>#DIV/0!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95"/>
      <c r="AZ74" s="298"/>
      <c r="BA74" s="78"/>
      <c r="BB74" s="298"/>
      <c r="BC74" s="43"/>
      <c r="BD74" s="78"/>
      <c r="BE74" s="78"/>
      <c r="BF74" s="79"/>
      <c r="BG74" s="80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2"/>
    </row>
    <row r="75" spans="1:95" ht="12.75" customHeight="1">
      <c r="A75" s="395"/>
      <c r="B75" s="81"/>
      <c r="C75" s="7"/>
      <c r="D75" s="82" t="str">
        <f>D50</f>
        <v>P 02</v>
      </c>
      <c r="E75" s="43" t="str">
        <f t="shared" ref="E75:E94" si="37">E50</f>
        <v>NGF / BGF</v>
      </c>
      <c r="F75" s="83">
        <v>0.05</v>
      </c>
      <c r="G75" s="181">
        <f>$C$73*F75</f>
        <v>0.03</v>
      </c>
      <c r="H75" s="374"/>
      <c r="I75" s="260">
        <f>IF(((I25/$G$25)&lt;$C$72), $C$72*$G$75, IF(((I25/$G$25)&gt;$D$72), $D$72*$G$75, (I25/$G$25*$G$75)))</f>
        <v>3.0127236557135187E-2</v>
      </c>
      <c r="J75" s="186" t="e">
        <f t="shared" ref="J75:N75" si="38">IF(((J25/$G$25)&lt;$C$72), $C$72*$G$75, IF(((J25/$G$25)&gt;$D$72), $D$72*$G$75, (J25/$G$25*$G$75)))</f>
        <v>#DIV/0!</v>
      </c>
      <c r="K75" s="197" t="e">
        <f t="shared" si="38"/>
        <v>#DIV/0!</v>
      </c>
      <c r="L75" s="197" t="e">
        <f t="shared" si="38"/>
        <v>#DIV/0!</v>
      </c>
      <c r="M75" s="197" t="e">
        <f t="shared" si="38"/>
        <v>#DIV/0!</v>
      </c>
      <c r="N75" s="228" t="e">
        <f t="shared" si="38"/>
        <v>#DIV/0!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95"/>
      <c r="AZ75" s="14"/>
      <c r="BA75" s="7"/>
      <c r="BB75" s="298"/>
      <c r="BC75" s="43"/>
      <c r="BD75" s="78"/>
      <c r="BE75" s="78"/>
      <c r="BF75" s="79"/>
      <c r="BG75" s="80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65"/>
    </row>
    <row r="76" spans="1:95" ht="12.75" customHeight="1">
      <c r="A76" s="395"/>
      <c r="B76" s="81"/>
      <c r="C76" s="7"/>
      <c r="D76" s="82" t="str">
        <f>D51</f>
        <v>P 03</v>
      </c>
      <c r="E76" s="43" t="str">
        <f t="shared" si="37"/>
        <v>(FF+RNF) / gF</v>
      </c>
      <c r="F76" s="83">
        <v>0.05</v>
      </c>
      <c r="G76" s="181">
        <f>$C$73*F76</f>
        <v>0.03</v>
      </c>
      <c r="H76" s="374"/>
      <c r="I76" s="260">
        <f>IF((($H$26/I26)&lt;$C$72), $C$72*$G$76, IF((($H$26/I26)&gt;$D$72),$D$72*$G$76,($H$26/I26*$G$76)))</f>
        <v>3.3000000000000002E-2</v>
      </c>
      <c r="J76" s="186" t="e">
        <f t="shared" ref="J76:N76" si="39">IF((($H$26/J26)&lt;$C$72), $C$72*$G$76, IF((($H$26/J26)&gt;$D$72),$D$72*$G$76,($H$26/J26*$G$76)))</f>
        <v>#DIV/0!</v>
      </c>
      <c r="K76" s="197" t="e">
        <f t="shared" si="39"/>
        <v>#DIV/0!</v>
      </c>
      <c r="L76" s="197" t="e">
        <f t="shared" si="39"/>
        <v>#DIV/0!</v>
      </c>
      <c r="M76" s="197" t="e">
        <f t="shared" si="39"/>
        <v>#DIV/0!</v>
      </c>
      <c r="N76" s="228" t="e">
        <f t="shared" si="39"/>
        <v>#DIV/0!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95"/>
      <c r="AZ76" s="14"/>
      <c r="BA76" s="7"/>
      <c r="BB76" s="298"/>
      <c r="BC76" s="43"/>
      <c r="BD76" s="78"/>
      <c r="BE76" s="78"/>
      <c r="BF76" s="79"/>
      <c r="BG76" s="80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65"/>
    </row>
    <row r="77" spans="1:95" ht="12.75" customHeight="1">
      <c r="A77" s="395"/>
      <c r="B77" s="81"/>
      <c r="C77" s="6"/>
      <c r="D77" s="82" t="str">
        <f>D52</f>
        <v>P 04</v>
      </c>
      <c r="E77" s="43" t="str">
        <f t="shared" si="37"/>
        <v>aVF / gF</v>
      </c>
      <c r="F77" s="83">
        <v>0.05</v>
      </c>
      <c r="G77" s="181">
        <f>$C$73*F77</f>
        <v>0.03</v>
      </c>
      <c r="H77" s="374"/>
      <c r="I77" s="260">
        <f>IF((($H$27/I27)&lt;$C$72),$C$72*$G$77,IF((($H$27/I27)&gt;$D$72),$D$72*$G$77,($H$27/I27*$G$77)))</f>
        <v>2.6979293523387762E-2</v>
      </c>
      <c r="J77" s="186" t="e">
        <f t="shared" ref="J77:N77" si="40">IF((($H$27/J27)&lt;$C$72),$C$72*$G$77,IF((($H$27/J27)&gt;$D$72),$D$72*$G$77,($H$27/J27*$G$77)))</f>
        <v>#DIV/0!</v>
      </c>
      <c r="K77" s="197" t="e">
        <f t="shared" si="40"/>
        <v>#DIV/0!</v>
      </c>
      <c r="L77" s="197" t="e">
        <f t="shared" si="40"/>
        <v>#DIV/0!</v>
      </c>
      <c r="M77" s="197" t="e">
        <f t="shared" si="40"/>
        <v>#DIV/0!</v>
      </c>
      <c r="N77" s="228" t="e">
        <f t="shared" si="40"/>
        <v>#DIV/0!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95"/>
      <c r="AZ77" s="14"/>
      <c r="BB77" s="298"/>
      <c r="BC77" s="43"/>
      <c r="BD77" s="78"/>
      <c r="BE77" s="78"/>
      <c r="BF77" s="79"/>
      <c r="BG77" s="80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2"/>
    </row>
    <row r="78" spans="1:95" ht="12.75" customHeight="1">
      <c r="A78" s="395"/>
      <c r="B78" s="81"/>
      <c r="C78" s="6"/>
      <c r="D78" s="82" t="str">
        <f>D53</f>
        <v>P 05</v>
      </c>
      <c r="E78" s="43" t="str">
        <f t="shared" si="37"/>
        <v>GaNGF / Stp</v>
      </c>
      <c r="F78" s="83">
        <v>0.1</v>
      </c>
      <c r="G78" s="182">
        <f>$C$73*F78</f>
        <v>0.06</v>
      </c>
      <c r="H78" s="375"/>
      <c r="I78" s="268">
        <f>IF((($H$28/I28)&lt;$C$72),$C$72*$G$78,IF((($H$28/I28)&gt;$D$72),$D$72*$G$78,($H$28/I28*$G$78)))</f>
        <v>5.1160527262340522E-2</v>
      </c>
      <c r="J78" s="245" t="e">
        <f t="shared" ref="J78:N78" si="41">IF((($H$28/J28)&lt;$C$72),$C$72*$G$78,IF((($H$28/J28)&gt;$D$72),$D$72*$G$78,($H$28/J28*$G$78)))</f>
        <v>#DIV/0!</v>
      </c>
      <c r="K78" s="198" t="e">
        <f t="shared" si="41"/>
        <v>#DIV/0!</v>
      </c>
      <c r="L78" s="198" t="e">
        <f t="shared" si="41"/>
        <v>#DIV/0!</v>
      </c>
      <c r="M78" s="198" t="e">
        <f t="shared" si="41"/>
        <v>#DIV/0!</v>
      </c>
      <c r="N78" s="229" t="e">
        <f t="shared" si="41"/>
        <v>#DIV/0!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95"/>
      <c r="AZ78" s="14"/>
      <c r="BB78" s="298"/>
      <c r="BC78" s="51"/>
      <c r="BD78" s="78"/>
      <c r="BE78" s="78"/>
      <c r="BF78" s="79"/>
      <c r="BG78" s="80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2"/>
    </row>
    <row r="79" spans="1:95" ht="12.75" customHeight="1">
      <c r="A79" s="395"/>
      <c r="B79" s="90"/>
      <c r="C79" s="13"/>
      <c r="D79" s="159" t="s">
        <v>84</v>
      </c>
      <c r="E79" s="131"/>
      <c r="F79" s="132">
        <f>SUM(F74:F78)</f>
        <v>1.0000000000000002</v>
      </c>
      <c r="G79" s="178">
        <f>SUM(G74:G78)</f>
        <v>0.60000000000000009</v>
      </c>
      <c r="H79" s="376"/>
      <c r="I79" s="263">
        <f>SUM(I74:I78)</f>
        <v>0.60049805325541583</v>
      </c>
      <c r="J79" s="189" t="e">
        <f t="shared" ref="J79:N79" si="42">SUM(J74:J78)</f>
        <v>#DIV/0!</v>
      </c>
      <c r="K79" s="199" t="e">
        <f t="shared" si="42"/>
        <v>#DIV/0!</v>
      </c>
      <c r="L79" s="199" t="e">
        <f t="shared" si="42"/>
        <v>#DIV/0!</v>
      </c>
      <c r="M79" s="199" t="e">
        <f t="shared" si="42"/>
        <v>#DIV/0!</v>
      </c>
      <c r="N79" s="230" t="e">
        <f t="shared" si="42"/>
        <v>#DIV/0!</v>
      </c>
      <c r="O79" s="3"/>
      <c r="P79" s="173"/>
      <c r="Q79" s="173"/>
      <c r="R79" s="173"/>
      <c r="S79" s="173"/>
      <c r="T79" s="17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95"/>
      <c r="AZ79" s="14"/>
      <c r="BB79" s="298"/>
      <c r="BC79" s="7"/>
      <c r="BD79" s="78"/>
      <c r="BE79" s="78"/>
      <c r="BF79" s="7"/>
      <c r="BG79" s="80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2"/>
    </row>
    <row r="80" spans="1:95" ht="12.75" customHeight="1">
      <c r="A80" s="395"/>
      <c r="B80" s="77" t="s">
        <v>31</v>
      </c>
      <c r="C80" s="113">
        <v>0.2</v>
      </c>
      <c r="D80" s="82"/>
      <c r="E80" s="43"/>
      <c r="F80" s="83"/>
      <c r="G80" s="183"/>
      <c r="H80" s="377"/>
      <c r="I80" s="269"/>
      <c r="J80" s="191"/>
      <c r="K80" s="192"/>
      <c r="L80" s="192"/>
      <c r="M80" s="192"/>
      <c r="N80" s="2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95"/>
      <c r="AZ80" s="14"/>
      <c r="BB80" s="298"/>
      <c r="BC80" s="7"/>
      <c r="BD80" s="78"/>
      <c r="BE80" s="78"/>
      <c r="BF80" s="7"/>
      <c r="BG80" s="80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2"/>
    </row>
    <row r="81" spans="1:94" ht="12.75" customHeight="1">
      <c r="A81" s="395"/>
      <c r="B81" s="82"/>
      <c r="C81" s="114"/>
      <c r="D81" s="82" t="str">
        <f>D56</f>
        <v>P 06</v>
      </c>
      <c r="E81" s="43" t="str">
        <f t="shared" si="37"/>
        <v>BRI / gF</v>
      </c>
      <c r="F81" s="83">
        <v>0.75</v>
      </c>
      <c r="G81" s="181">
        <f>$C$80*F81</f>
        <v>0.15000000000000002</v>
      </c>
      <c r="H81" s="378"/>
      <c r="I81" s="260">
        <f>IF((($H$31/I31)&lt;$C$72), $C$72*$G$81, IF((($H$31/I31)&gt;$D$72), $D$72*$G$81, ($H$31/I31*$G$81)))</f>
        <v>0.15561539638405153</v>
      </c>
      <c r="J81" s="186" t="e">
        <f t="shared" ref="J81:N81" si="43">IF((($H$31/J31)&lt;$C$72), $C$72*$G$81, IF((($H$31/J31)&gt;$D$72), $D$72*$G$81, ($H$31/J31*$G$81)))</f>
        <v>#DIV/0!</v>
      </c>
      <c r="K81" s="197" t="e">
        <f t="shared" si="43"/>
        <v>#DIV/0!</v>
      </c>
      <c r="L81" s="197" t="e">
        <f t="shared" si="43"/>
        <v>#DIV/0!</v>
      </c>
      <c r="M81" s="197" t="e">
        <f t="shared" si="43"/>
        <v>#DIV/0!</v>
      </c>
      <c r="N81" s="228" t="e">
        <f t="shared" si="43"/>
        <v>#DIV/0!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95"/>
      <c r="AZ81" s="298"/>
      <c r="BA81" s="78"/>
      <c r="BB81" s="298"/>
      <c r="BC81" s="51"/>
      <c r="BD81" s="78"/>
      <c r="BE81" s="78"/>
      <c r="BF81" s="91"/>
      <c r="BG81" s="80"/>
      <c r="BH81" s="8"/>
      <c r="BI81" s="92"/>
      <c r="BJ81" s="8"/>
      <c r="BK81" s="92"/>
      <c r="BL81" s="92"/>
      <c r="BM81" s="92"/>
      <c r="BN81" s="92"/>
      <c r="BO81" s="92"/>
      <c r="BP81" s="92"/>
      <c r="BQ81" s="8"/>
      <c r="BR81" s="8"/>
      <c r="BS81" s="8"/>
      <c r="BT81" s="92"/>
      <c r="BU81" s="92"/>
      <c r="BV81" s="92"/>
      <c r="BW81" s="8"/>
      <c r="BX81" s="8"/>
      <c r="BY81" s="92"/>
      <c r="BZ81" s="92"/>
      <c r="CA81" s="8"/>
      <c r="CB81" s="92"/>
      <c r="CC81" s="8"/>
      <c r="CD81" s="92"/>
      <c r="CE81" s="8"/>
      <c r="CF81" s="8"/>
      <c r="CG81" s="8"/>
      <c r="CH81" s="92"/>
      <c r="CI81" s="92"/>
      <c r="CJ81" s="92"/>
      <c r="CK81" s="92"/>
      <c r="CL81" s="92"/>
      <c r="CM81" s="92"/>
      <c r="CN81" s="92"/>
      <c r="CO81" s="92"/>
      <c r="CP81" s="2"/>
    </row>
    <row r="82" spans="1:94" ht="12.75" customHeight="1">
      <c r="A82" s="395"/>
      <c r="B82" s="81"/>
      <c r="C82" s="6"/>
      <c r="D82" s="82" t="str">
        <f>D57</f>
        <v>P 07</v>
      </c>
      <c r="E82" s="43" t="str">
        <f t="shared" si="37"/>
        <v>GaBRI / Stp</v>
      </c>
      <c r="F82" s="89">
        <v>0.25</v>
      </c>
      <c r="G82" s="182">
        <f>$C$80*F82</f>
        <v>0.05</v>
      </c>
      <c r="H82" s="376"/>
      <c r="I82" s="268">
        <f>IF((($H$32/I32)&lt;$C$72), $C$72*$G$82, IF((($H$32/I32)&gt;$D$72), $D$72*$G$82, ($H$32/I32*$G$82)))</f>
        <v>4.2236227944193683E-2</v>
      </c>
      <c r="J82" s="245" t="e">
        <f t="shared" ref="J82:N82" si="44">IF((($H$32/J32)&lt;$C$72), $C$72*$G$82, IF((($H$32/J32)&gt;$D$72), $D$72*$G$82, ($H$32/J32*$G$82)))</f>
        <v>#DIV/0!</v>
      </c>
      <c r="K82" s="198" t="e">
        <f t="shared" si="44"/>
        <v>#DIV/0!</v>
      </c>
      <c r="L82" s="198" t="e">
        <f t="shared" si="44"/>
        <v>#DIV/0!</v>
      </c>
      <c r="M82" s="198" t="e">
        <f t="shared" si="44"/>
        <v>#DIV/0!</v>
      </c>
      <c r="N82" s="229" t="e">
        <f t="shared" si="44"/>
        <v>#DIV/0!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95"/>
      <c r="AZ82" s="14"/>
      <c r="BB82" s="298"/>
      <c r="BC82" s="51"/>
      <c r="BD82" s="78"/>
      <c r="BE82" s="78"/>
      <c r="BF82" s="91"/>
      <c r="BG82" s="80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2"/>
    </row>
    <row r="83" spans="1:94" ht="12.75" customHeight="1">
      <c r="A83" s="395"/>
      <c r="B83" s="90"/>
      <c r="C83" s="13"/>
      <c r="D83" s="159" t="s">
        <v>65</v>
      </c>
      <c r="E83" s="131"/>
      <c r="F83" s="89">
        <f>SUM(F81:F82)</f>
        <v>1</v>
      </c>
      <c r="G83" s="178">
        <f>SUM(G81:G82)</f>
        <v>0.2</v>
      </c>
      <c r="H83" s="376"/>
      <c r="I83" s="263">
        <f>SUM(I81:I82)</f>
        <v>0.19785162432824521</v>
      </c>
      <c r="J83" s="189" t="e">
        <f t="shared" ref="J83:N83" si="45">SUM(J81:J82)</f>
        <v>#DIV/0!</v>
      </c>
      <c r="K83" s="199" t="e">
        <f t="shared" si="45"/>
        <v>#DIV/0!</v>
      </c>
      <c r="L83" s="199" t="e">
        <f t="shared" si="45"/>
        <v>#DIV/0!</v>
      </c>
      <c r="M83" s="199" t="e">
        <f t="shared" si="45"/>
        <v>#DIV/0!</v>
      </c>
      <c r="N83" s="230" t="e">
        <f t="shared" si="45"/>
        <v>#DIV/0!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95"/>
      <c r="AZ83" s="14"/>
      <c r="BB83" s="298"/>
      <c r="BC83" s="51"/>
      <c r="BD83" s="78"/>
      <c r="BE83" s="78"/>
      <c r="BF83" s="91"/>
      <c r="BG83" s="80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2"/>
    </row>
    <row r="84" spans="1:94" ht="12.75" customHeight="1">
      <c r="A84" s="395"/>
      <c r="B84" s="82" t="s">
        <v>36</v>
      </c>
      <c r="C84" s="114">
        <v>0.05</v>
      </c>
      <c r="D84" s="82"/>
      <c r="E84" s="43"/>
      <c r="F84" s="83"/>
      <c r="G84" s="181"/>
      <c r="H84" s="378"/>
      <c r="I84" s="260"/>
      <c r="J84" s="187"/>
      <c r="K84" s="190"/>
      <c r="L84" s="190"/>
      <c r="M84" s="190"/>
      <c r="N84" s="22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95"/>
      <c r="AZ84" s="14"/>
      <c r="BB84" s="298"/>
      <c r="BC84" s="51"/>
      <c r="BD84" s="78"/>
      <c r="BE84" s="78"/>
      <c r="BF84" s="7"/>
      <c r="BG84" s="80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2"/>
    </row>
    <row r="85" spans="1:94" ht="12.75" customHeight="1">
      <c r="A85" s="395"/>
      <c r="B85" s="82"/>
      <c r="C85" s="114"/>
      <c r="D85" s="82" t="str">
        <f>D60</f>
        <v>P 08</v>
      </c>
      <c r="E85" s="43" t="str">
        <f t="shared" si="37"/>
        <v>FAF / gF</v>
      </c>
      <c r="F85" s="83">
        <v>0.5</v>
      </c>
      <c r="G85" s="181">
        <f>$C$84*F85</f>
        <v>2.5000000000000001E-2</v>
      </c>
      <c r="H85" s="378"/>
      <c r="I85" s="260">
        <f>IF((($H$35/I35)&lt;$C$72), $C$72*$G$85, IF((($H$35/I35)&gt;$D$72), $D$72*$G$85, ($H$35/I35*$G$85)))</f>
        <v>2.7500000000000004E-2</v>
      </c>
      <c r="J85" s="186" t="e">
        <f t="shared" ref="J85:N85" si="46">IF((($H$35/J35)&lt;$C$72), $C$72*$G$85, IF((($H$35/J35)&gt;$D$72), $D$72*$G$85, ($H$35/J35*$G$85)))</f>
        <v>#DIV/0!</v>
      </c>
      <c r="K85" s="197" t="e">
        <f t="shared" si="46"/>
        <v>#DIV/0!</v>
      </c>
      <c r="L85" s="197" t="e">
        <f t="shared" si="46"/>
        <v>#DIV/0!</v>
      </c>
      <c r="M85" s="197" t="e">
        <f t="shared" si="46"/>
        <v>#DIV/0!</v>
      </c>
      <c r="N85" s="228" t="e">
        <f t="shared" si="46"/>
        <v>#DIV/0!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95"/>
      <c r="AZ85" s="298"/>
      <c r="BA85" s="4"/>
      <c r="BB85" s="298"/>
      <c r="BC85" s="51"/>
      <c r="BD85" s="78"/>
      <c r="BE85" s="78"/>
      <c r="BF85" s="91"/>
      <c r="BG85" s="80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2"/>
    </row>
    <row r="86" spans="1:94" ht="12.75" customHeight="1">
      <c r="A86" s="395"/>
      <c r="B86" s="93"/>
      <c r="C86" s="6"/>
      <c r="D86" s="82" t="str">
        <f>D61</f>
        <v>P 09</v>
      </c>
      <c r="E86" s="43" t="str">
        <f t="shared" si="37"/>
        <v>FeTü / gF</v>
      </c>
      <c r="F86" s="83">
        <v>0.25</v>
      </c>
      <c r="G86" s="181">
        <f>$C$84*F86</f>
        <v>1.2500000000000001E-2</v>
      </c>
      <c r="H86" s="378"/>
      <c r="I86" s="260">
        <f>IF((($H$36/I36)&lt;$C$72), $C$72*$G$86, IF((($H$36/I36)&gt;$D$72), $D$72*$G$86, ($H$36/I36*$G$86)))</f>
        <v>1.1767512223094101E-2</v>
      </c>
      <c r="J86" s="186" t="e">
        <f t="shared" ref="J86:N86" si="47">IF((($H$36/J36)&lt;$C$72), $C$72*$G$86, IF((($H$36/J36)&gt;$D$72), $D$72*$G$86, ($H$36/J36*$G$86)))</f>
        <v>#DIV/0!</v>
      </c>
      <c r="K86" s="197" t="e">
        <f t="shared" si="47"/>
        <v>#DIV/0!</v>
      </c>
      <c r="L86" s="197" t="e">
        <f t="shared" si="47"/>
        <v>#DIV/0!</v>
      </c>
      <c r="M86" s="197" t="e">
        <f t="shared" si="47"/>
        <v>#DIV/0!</v>
      </c>
      <c r="N86" s="228" t="e">
        <f t="shared" si="47"/>
        <v>#DIV/0!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95"/>
      <c r="BB86" s="298"/>
      <c r="BC86" s="51"/>
      <c r="BD86" s="78"/>
      <c r="BE86" s="78"/>
      <c r="BF86" s="91"/>
      <c r="BG86" s="80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2"/>
    </row>
    <row r="87" spans="1:94" ht="12.75" customHeight="1">
      <c r="A87" s="395"/>
      <c r="B87" s="93"/>
      <c r="C87" s="6"/>
      <c r="D87" s="82" t="str">
        <f>D62</f>
        <v>P 10</v>
      </c>
      <c r="E87" s="43" t="str">
        <f t="shared" si="37"/>
        <v>SoA / gF</v>
      </c>
      <c r="F87" s="83">
        <v>0.25</v>
      </c>
      <c r="G87" s="182">
        <f>$C$84*F87</f>
        <v>1.2500000000000001E-2</v>
      </c>
      <c r="H87" s="376"/>
      <c r="I87" s="268">
        <f>IF((($H$37/I37)&lt;$C$72), $C$72*$G$87, IF((($H$37/I37)&gt;$D$72), $D$72*$G$87, ($H$37/I37*$G$87)))</f>
        <v>1.1953081889416179E-2</v>
      </c>
      <c r="J87" s="245" t="e">
        <f t="shared" ref="J87:N87" si="48">IF((($H$37/J37)&lt;$C$72), $C$72*$G$87, IF((($H$37/J37)&gt;$D$72), $D$72*$G$87, ($H$37/J37*$G$87)))</f>
        <v>#DIV/0!</v>
      </c>
      <c r="K87" s="198" t="e">
        <f t="shared" si="48"/>
        <v>#DIV/0!</v>
      </c>
      <c r="L87" s="198" t="e">
        <f t="shared" si="48"/>
        <v>#DIV/0!</v>
      </c>
      <c r="M87" s="198" t="e">
        <f t="shared" si="48"/>
        <v>#DIV/0!</v>
      </c>
      <c r="N87" s="229" t="e">
        <f t="shared" si="48"/>
        <v>#DIV/0!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95"/>
      <c r="BB87" s="298"/>
      <c r="BC87" s="51"/>
      <c r="BD87" s="78"/>
      <c r="BE87" s="78"/>
      <c r="BF87" s="91"/>
      <c r="BG87" s="80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2"/>
    </row>
    <row r="88" spans="1:94" ht="12.75" customHeight="1">
      <c r="A88" s="395"/>
      <c r="B88" s="93"/>
      <c r="C88" s="6"/>
      <c r="D88" s="159" t="s">
        <v>66</v>
      </c>
      <c r="E88" s="131"/>
      <c r="F88" s="133">
        <f>SUM(F85:F87)</f>
        <v>1</v>
      </c>
      <c r="G88" s="179">
        <f>SUM(G85:G87)</f>
        <v>0.05</v>
      </c>
      <c r="H88" s="378"/>
      <c r="I88" s="263">
        <f>SUM(I85:I87)</f>
        <v>5.122059411251028E-2</v>
      </c>
      <c r="J88" s="189" t="e">
        <f t="shared" ref="J88:N88" si="49">SUM(J85:J87)</f>
        <v>#DIV/0!</v>
      </c>
      <c r="K88" s="199" t="e">
        <f t="shared" si="49"/>
        <v>#DIV/0!</v>
      </c>
      <c r="L88" s="199" t="e">
        <f t="shared" si="49"/>
        <v>#DIV/0!</v>
      </c>
      <c r="M88" s="199" t="e">
        <f t="shared" si="49"/>
        <v>#DIV/0!</v>
      </c>
      <c r="N88" s="230" t="e">
        <f t="shared" si="49"/>
        <v>#DIV/0!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95"/>
      <c r="BB88" s="86"/>
      <c r="BC88" s="85"/>
      <c r="BD88" s="87"/>
      <c r="BE88" s="78"/>
      <c r="BF88" s="88"/>
      <c r="BG88" s="80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2"/>
    </row>
    <row r="89" spans="1:94" ht="12.75" customHeight="1">
      <c r="A89" s="395"/>
      <c r="B89" s="77" t="s">
        <v>52</v>
      </c>
      <c r="C89" s="113">
        <v>0.15</v>
      </c>
      <c r="D89" s="84"/>
      <c r="E89" s="43"/>
      <c r="F89" s="109"/>
      <c r="G89" s="184"/>
      <c r="H89" s="377"/>
      <c r="I89" s="269"/>
      <c r="J89" s="191"/>
      <c r="K89" s="192"/>
      <c r="L89" s="192"/>
      <c r="M89" s="192"/>
      <c r="N89" s="2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95"/>
      <c r="BB89" s="86"/>
      <c r="BC89" s="85"/>
      <c r="BD89" s="87"/>
      <c r="BE89" s="78"/>
      <c r="BF89" s="88"/>
      <c r="BG89" s="80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2"/>
    </row>
    <row r="90" spans="1:94" ht="12.75" customHeight="1">
      <c r="A90" s="395"/>
      <c r="B90" s="93"/>
      <c r="C90" s="67"/>
      <c r="D90" s="82" t="str">
        <f>D65</f>
        <v>P 11</v>
      </c>
      <c r="E90" s="43" t="str">
        <f t="shared" si="37"/>
        <v>LUA / gF</v>
      </c>
      <c r="F90" s="83">
        <v>0.7</v>
      </c>
      <c r="G90" s="181">
        <f>$C$89*F90</f>
        <v>0.105</v>
      </c>
      <c r="H90" s="378"/>
      <c r="I90" s="261">
        <f>IF((($H$40/I40)&lt;$C$72), $C$72*$G$90, IF((($H$40/I40)&gt;$D$72), $D$72*$G$90, ($H$40/I40*$G$90)))</f>
        <v>0.11550000000000001</v>
      </c>
      <c r="J90" s="187" t="e">
        <f t="shared" ref="J90:N90" si="50">IF((($H$40/J40)&lt;$C$72), $C$72*$G$90, IF((($H$40/J40)&gt;$D$72), $D$72*$G$90, ($H$40/J40*$G$90)))</f>
        <v>#DIV/0!</v>
      </c>
      <c r="K90" s="190" t="e">
        <f t="shared" si="50"/>
        <v>#DIV/0!</v>
      </c>
      <c r="L90" s="190" t="e">
        <f t="shared" si="50"/>
        <v>#DIV/0!</v>
      </c>
      <c r="M90" s="190" t="e">
        <f t="shared" si="50"/>
        <v>#DIV/0!</v>
      </c>
      <c r="N90" s="223" t="e">
        <f t="shared" si="50"/>
        <v>#DIV/0!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95"/>
      <c r="BA90" s="67"/>
      <c r="BB90" s="86"/>
      <c r="BC90" s="85"/>
      <c r="BD90" s="87"/>
      <c r="BE90" s="4"/>
      <c r="BF90" s="88"/>
      <c r="BG90" s="24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68"/>
    </row>
    <row r="91" spans="1:94" ht="12.75" customHeight="1">
      <c r="A91" s="395"/>
      <c r="B91" s="93"/>
      <c r="C91" s="7"/>
      <c r="D91" s="52" t="str">
        <f>D66</f>
        <v>P 12</v>
      </c>
      <c r="E91" s="128" t="str">
        <f t="shared" si="37"/>
        <v>(FAF+FeTü+SoA) / gF</v>
      </c>
      <c r="F91" s="89">
        <v>0.3</v>
      </c>
      <c r="G91" s="182">
        <f>$C$89*F91</f>
        <v>4.4999999999999998E-2</v>
      </c>
      <c r="H91" s="376"/>
      <c r="I91" s="262">
        <f>IF((($H$41/I41)&lt;$C$72), $C$72*$G$91, IF((($H$41/I41)&gt;$D$72), $D$72*$G$91, ($H$41/I41*$G$91)))</f>
        <v>4.807537054983279E-2</v>
      </c>
      <c r="J91" s="195" t="e">
        <f t="shared" ref="J91:N91" si="51">IF((($H$41/J41)&lt;$C$72), $C$72*$G$91, IF((($H$41/J41)&gt;$D$72), $D$72*$G$91, ($H$41/J41*$G$91)))</f>
        <v>#DIV/0!</v>
      </c>
      <c r="K91" s="188" t="e">
        <f t="shared" si="51"/>
        <v>#DIV/0!</v>
      </c>
      <c r="L91" s="188" t="e">
        <f t="shared" si="51"/>
        <v>#DIV/0!</v>
      </c>
      <c r="M91" s="188" t="e">
        <f t="shared" si="51"/>
        <v>#DIV/0!</v>
      </c>
      <c r="N91" s="221" t="e">
        <f t="shared" si="51"/>
        <v>#DIV/0!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95"/>
      <c r="BA91" s="7"/>
      <c r="BB91" s="86"/>
      <c r="BC91" s="85"/>
      <c r="BD91" s="87"/>
      <c r="BE91" s="78"/>
      <c r="BF91" s="88"/>
      <c r="BG91" s="80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65"/>
    </row>
    <row r="92" spans="1:94" ht="12.75" customHeight="1">
      <c r="A92" s="395"/>
      <c r="B92" s="93"/>
      <c r="C92" s="7"/>
      <c r="D92" s="159" t="s">
        <v>67</v>
      </c>
      <c r="E92" s="131"/>
      <c r="F92" s="132"/>
      <c r="G92" s="180">
        <f>SUM(G90:G91)</f>
        <v>0.15</v>
      </c>
      <c r="H92" s="379"/>
      <c r="I92" s="265">
        <f>SUM(I90:I91)</f>
        <v>0.16357537054983279</v>
      </c>
      <c r="J92" s="193" t="e">
        <f t="shared" ref="J92:N92" si="52">SUM(J90:J91)</f>
        <v>#DIV/0!</v>
      </c>
      <c r="K92" s="200" t="e">
        <f t="shared" si="52"/>
        <v>#DIV/0!</v>
      </c>
      <c r="L92" s="200" t="e">
        <f t="shared" si="52"/>
        <v>#DIV/0!</v>
      </c>
      <c r="M92" s="200" t="e">
        <f t="shared" si="52"/>
        <v>#DIV/0!</v>
      </c>
      <c r="N92" s="231" t="e">
        <f t="shared" si="52"/>
        <v>#DIV/0!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95"/>
      <c r="BA92" s="7"/>
      <c r="BB92" s="86"/>
      <c r="BC92" s="85"/>
      <c r="BD92" s="87"/>
      <c r="BE92" s="78"/>
      <c r="BF92" s="88"/>
      <c r="BG92" s="80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65"/>
    </row>
    <row r="93" spans="1:94" ht="12.75" customHeight="1">
      <c r="A93" s="395"/>
      <c r="B93" s="81"/>
      <c r="C93" s="6"/>
      <c r="D93" s="82" t="str">
        <f>D68</f>
        <v>P 13</v>
      </c>
      <c r="E93" s="43" t="str">
        <f t="shared" si="37"/>
        <v>bIF / gF</v>
      </c>
      <c r="F93" s="119">
        <v>0</v>
      </c>
      <c r="G93" s="181">
        <f>$C$89*F93</f>
        <v>0</v>
      </c>
      <c r="H93" s="380"/>
      <c r="I93" s="260"/>
      <c r="J93" s="186"/>
      <c r="K93" s="197"/>
      <c r="L93" s="197"/>
      <c r="M93" s="197"/>
      <c r="N93" s="22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95"/>
      <c r="AZ93" s="14"/>
      <c r="BB93" s="86"/>
      <c r="BC93" s="43"/>
      <c r="BD93" s="87"/>
      <c r="BE93" s="78"/>
      <c r="BF93" s="88"/>
      <c r="BG93" s="24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2"/>
    </row>
    <row r="94" spans="1:94" ht="12.75" customHeight="1">
      <c r="A94" s="395"/>
      <c r="B94" s="93"/>
      <c r="C94" s="6"/>
      <c r="D94" s="52" t="str">
        <f>D69</f>
        <v>P 14</v>
      </c>
      <c r="E94" s="43" t="str">
        <f t="shared" si="37"/>
        <v>FAF / BRI</v>
      </c>
      <c r="F94" s="119">
        <v>0</v>
      </c>
      <c r="G94" s="181">
        <f>$C$89*F94</f>
        <v>0</v>
      </c>
      <c r="H94" s="380"/>
      <c r="I94" s="260"/>
      <c r="J94" s="187"/>
      <c r="K94" s="190"/>
      <c r="L94" s="190"/>
      <c r="M94" s="190"/>
      <c r="N94" s="22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95"/>
      <c r="BB94" s="86"/>
      <c r="BC94" s="85"/>
      <c r="BD94" s="87"/>
      <c r="BE94" s="78"/>
      <c r="BF94" s="88"/>
      <c r="BG94" s="80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2"/>
    </row>
    <row r="95" spans="1:94" ht="12.75" customHeight="1" thickBot="1">
      <c r="A95" s="395"/>
      <c r="B95" s="52"/>
      <c r="C95" s="115"/>
      <c r="D95" s="160"/>
      <c r="E95" s="134"/>
      <c r="F95" s="132">
        <f>SUM(F90:F94)</f>
        <v>1</v>
      </c>
      <c r="G95" s="182"/>
      <c r="H95" s="383"/>
      <c r="I95" s="381"/>
      <c r="J95" s="382"/>
      <c r="K95" s="354"/>
      <c r="L95" s="354"/>
      <c r="M95" s="354"/>
      <c r="N95" s="35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95"/>
      <c r="BB95" s="86"/>
      <c r="BC95" s="85"/>
      <c r="BD95" s="87"/>
      <c r="BE95" s="78"/>
      <c r="BF95" s="88"/>
      <c r="BG95" s="80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2"/>
    </row>
    <row r="96" spans="1:94" ht="13.5" thickBot="1">
      <c r="A96" s="396"/>
      <c r="B96" s="140" t="s">
        <v>53</v>
      </c>
      <c r="C96" s="141">
        <f>C73+C80+C84+C89</f>
        <v>1</v>
      </c>
      <c r="D96" s="170" t="s">
        <v>51</v>
      </c>
      <c r="E96" s="142"/>
      <c r="F96" s="143"/>
      <c r="G96" s="185">
        <f>G74+G75+G76+G77+G78+G81+G82+G85+G86+G87+G90+G91</f>
        <v>1</v>
      </c>
      <c r="H96" s="387"/>
      <c r="I96" s="369">
        <f t="shared" ref="I96:N96" si="53">I74+I75+I76+I77+I78+I81+I82+I85+I86+I87+I90+I91</f>
        <v>1.0131456422460041</v>
      </c>
      <c r="J96" s="370" t="e">
        <f t="shared" si="53"/>
        <v>#DIV/0!</v>
      </c>
      <c r="K96" s="371" t="e">
        <f t="shared" si="53"/>
        <v>#DIV/0!</v>
      </c>
      <c r="L96" s="371" t="e">
        <f t="shared" si="53"/>
        <v>#DIV/0!</v>
      </c>
      <c r="M96" s="371" t="e">
        <f t="shared" si="53"/>
        <v>#DIV/0!</v>
      </c>
      <c r="N96" s="369" t="e">
        <f t="shared" si="53"/>
        <v>#DIV/0!</v>
      </c>
      <c r="O96" s="92"/>
      <c r="P96" s="3"/>
      <c r="Q96" s="92"/>
      <c r="R96" s="92"/>
      <c r="S96" s="92"/>
      <c r="T96" s="92"/>
      <c r="U96" s="92"/>
      <c r="V96" s="8"/>
      <c r="W96" s="92"/>
      <c r="X96" s="8"/>
      <c r="Y96" s="92"/>
      <c r="Z96" s="3"/>
      <c r="AA96" s="92"/>
      <c r="AB96" s="92"/>
      <c r="AC96" s="92"/>
      <c r="AD96" s="92"/>
      <c r="AE96" s="92"/>
      <c r="AF96" s="8"/>
      <c r="AG96" s="92"/>
      <c r="AH96" s="8"/>
      <c r="AI96" s="92"/>
      <c r="AJ96" s="3"/>
      <c r="AK96" s="92"/>
      <c r="AL96" s="92"/>
      <c r="AM96" s="92"/>
      <c r="AN96" s="92"/>
      <c r="AO96" s="92"/>
      <c r="AP96" s="92"/>
      <c r="AQ96" s="92"/>
      <c r="AR96" s="8"/>
      <c r="AS96" s="92"/>
      <c r="AT96" s="92"/>
      <c r="AU96" s="8"/>
      <c r="AV96" s="8"/>
      <c r="AW96" s="8"/>
      <c r="AX96" s="92"/>
      <c r="AY96" s="95"/>
      <c r="BB96" s="298"/>
      <c r="BC96" s="298"/>
      <c r="BD96" s="78"/>
      <c r="BE96" s="78"/>
      <c r="BF96" s="91"/>
      <c r="BG96" s="91"/>
      <c r="BH96" s="92"/>
      <c r="BI96" s="8"/>
      <c r="BJ96" s="8"/>
      <c r="BK96" s="92"/>
      <c r="BL96" s="8"/>
      <c r="BM96" s="3"/>
      <c r="BN96" s="92"/>
      <c r="BO96" s="8"/>
      <c r="BP96" s="8"/>
      <c r="BQ96" s="8"/>
      <c r="BR96" s="92"/>
      <c r="BS96" s="8"/>
      <c r="BT96" s="8"/>
      <c r="BU96" s="92"/>
      <c r="BV96" s="92"/>
      <c r="BW96" s="8"/>
      <c r="BX96" s="92"/>
      <c r="BY96" s="92"/>
      <c r="BZ96" s="92"/>
      <c r="CA96" s="3"/>
      <c r="CB96" s="8"/>
      <c r="CC96" s="3"/>
      <c r="CD96" s="8"/>
      <c r="CE96" s="8"/>
      <c r="CF96" s="8"/>
      <c r="CG96" s="8"/>
      <c r="CH96" s="8"/>
      <c r="CI96" s="92"/>
      <c r="CJ96" s="92"/>
      <c r="CK96" s="92"/>
      <c r="CL96" s="8"/>
      <c r="CM96" s="8"/>
      <c r="CN96" s="8"/>
      <c r="CO96" s="3"/>
      <c r="CP96" s="2"/>
    </row>
    <row r="97" spans="1:97">
      <c r="A97" s="7"/>
      <c r="B97" s="7"/>
      <c r="C97" s="6"/>
      <c r="D97" s="7"/>
      <c r="E97" s="129"/>
      <c r="F97" s="97"/>
      <c r="G97" s="98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7"/>
      <c r="AZ97" s="7"/>
      <c r="BB97" s="7"/>
      <c r="BC97" s="7"/>
      <c r="BD97" s="7"/>
      <c r="BE97" s="7"/>
      <c r="BF97" s="4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7"/>
    </row>
    <row r="98" spans="1:97">
      <c r="A98" s="72"/>
      <c r="B98" s="72"/>
      <c r="C98" s="72"/>
      <c r="D98" s="72"/>
      <c r="E98" s="72"/>
      <c r="F98" s="72"/>
      <c r="G98" s="11"/>
      <c r="H98" s="11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72"/>
      <c r="AZ98" s="72"/>
      <c r="BA98" s="72"/>
      <c r="BB98" s="72"/>
      <c r="BC98" s="72"/>
      <c r="BD98" s="72"/>
      <c r="BE98" s="72"/>
      <c r="BF98" s="298"/>
      <c r="BG98" s="298"/>
      <c r="BH98" s="96"/>
      <c r="BI98" s="96"/>
      <c r="BJ98" s="96"/>
      <c r="BK98" s="100"/>
      <c r="BL98" s="100"/>
      <c r="BM98" s="100"/>
      <c r="BN98" s="100"/>
      <c r="BO98" s="100"/>
      <c r="BP98" s="100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100"/>
      <c r="CE98" s="100"/>
      <c r="CF98" s="100"/>
      <c r="CG98" s="76"/>
      <c r="CH98" s="96"/>
      <c r="CI98" s="96"/>
      <c r="CJ98" s="76"/>
      <c r="CK98" s="76"/>
      <c r="CL98" s="76"/>
      <c r="CM98" s="76"/>
      <c r="CN98" s="76"/>
      <c r="CO98" s="96"/>
      <c r="CP98" s="3"/>
    </row>
    <row r="99" spans="1:97">
      <c r="A99" s="72"/>
      <c r="B99" s="72"/>
      <c r="C99" s="72"/>
      <c r="D99" s="72"/>
      <c r="E99" s="72"/>
      <c r="F99" s="72"/>
      <c r="G99" s="72"/>
      <c r="H99" s="72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72"/>
      <c r="AZ99" s="72"/>
      <c r="BA99" s="72"/>
      <c r="BB99" s="72"/>
      <c r="BC99" s="72"/>
      <c r="BD99" s="72"/>
      <c r="BE99" s="72"/>
      <c r="BF99" s="72"/>
      <c r="BG99" s="72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76"/>
      <c r="CH99" s="100"/>
      <c r="CI99" s="100"/>
      <c r="CJ99" s="76"/>
      <c r="CK99" s="76"/>
      <c r="CL99" s="76"/>
      <c r="CM99" s="76"/>
      <c r="CN99" s="76"/>
      <c r="CO99" s="100"/>
    </row>
    <row r="100" spans="1:97">
      <c r="A100" s="6"/>
      <c r="B100" s="6"/>
      <c r="C100" s="72"/>
      <c r="E100" s="72"/>
      <c r="F100" s="6"/>
      <c r="G100" s="6"/>
      <c r="H100" s="72"/>
      <c r="I100" s="107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6"/>
      <c r="BA100" s="72"/>
      <c r="BC100" s="72"/>
      <c r="BG100" s="72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2"/>
    </row>
    <row r="101" spans="1:97">
      <c r="A101" s="6"/>
      <c r="B101" s="6"/>
      <c r="C101" s="72"/>
      <c r="E101" s="72"/>
      <c r="F101" s="6"/>
      <c r="G101" s="6"/>
      <c r="H101" s="72"/>
      <c r="I101" s="107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6"/>
      <c r="BA101" s="72"/>
      <c r="BC101" s="72"/>
      <c r="BG101" s="72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2"/>
    </row>
    <row r="102" spans="1:97">
      <c r="A102" s="6"/>
      <c r="B102" s="6"/>
      <c r="C102" s="72"/>
      <c r="E102" s="72"/>
      <c r="F102" s="5"/>
      <c r="G102" s="6"/>
      <c r="H102" s="72"/>
      <c r="I102" s="107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6"/>
      <c r="BA102" s="72"/>
      <c r="BC102" s="72"/>
      <c r="BG102" s="72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2"/>
    </row>
    <row r="103" spans="1:97">
      <c r="A103" s="6"/>
      <c r="B103" s="6"/>
      <c r="C103" s="72"/>
      <c r="E103" s="72"/>
      <c r="F103" s="40"/>
      <c r="G103" s="6"/>
      <c r="H103" s="72"/>
      <c r="I103" s="10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6"/>
      <c r="BA103" s="72"/>
      <c r="BC103" s="72"/>
      <c r="BG103" s="72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2"/>
    </row>
    <row r="104" spans="1:97">
      <c r="A104" s="6"/>
      <c r="B104" s="6"/>
      <c r="C104" s="72"/>
      <c r="E104" s="72"/>
      <c r="F104" s="40"/>
      <c r="G104" s="6"/>
      <c r="H104" s="72"/>
      <c r="I104" s="10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6"/>
      <c r="BA104" s="72"/>
      <c r="BC104" s="72"/>
      <c r="BG104" s="72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2"/>
    </row>
    <row r="105" spans="1:97">
      <c r="A105" s="6"/>
      <c r="B105" s="6"/>
      <c r="C105" s="72"/>
      <c r="E105" s="72"/>
      <c r="F105" s="6"/>
      <c r="G105" s="6"/>
      <c r="H105" s="7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6"/>
      <c r="BA105" s="72"/>
      <c r="BC105" s="72"/>
      <c r="BG105" s="72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2"/>
    </row>
    <row r="106" spans="1:97">
      <c r="A106" s="5"/>
      <c r="B106" s="6"/>
      <c r="C106" s="6"/>
      <c r="D106" s="5"/>
      <c r="E106" s="5"/>
      <c r="F106" s="6"/>
      <c r="G106" s="4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BF106" s="4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</row>
    <row r="107" spans="1:97">
      <c r="E107" s="5"/>
      <c r="F107" s="6"/>
      <c r="G107" s="103"/>
      <c r="H107" s="104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BF107" s="103"/>
      <c r="BG107" s="104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</row>
    <row r="108" spans="1:97">
      <c r="A108" s="105"/>
      <c r="G108" s="65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14"/>
      <c r="BF108" s="7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Q108" s="9"/>
      <c r="CR108" s="106"/>
      <c r="CS108" s="106"/>
    </row>
    <row r="109" spans="1:97">
      <c r="G109" s="101"/>
      <c r="H109" s="102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BF109" s="103"/>
      <c r="BG109" s="104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</row>
    <row r="110" spans="1:97"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</sheetData>
  <sheetProtection password="C5CE" sheet="1" objects="1" scenarios="1" selectLockedCells="1"/>
  <mergeCells count="6">
    <mergeCell ref="A73:A96"/>
    <mergeCell ref="C2:C17"/>
    <mergeCell ref="B19:B20"/>
    <mergeCell ref="G21:H21"/>
    <mergeCell ref="A23:A45"/>
    <mergeCell ref="A48:A70"/>
  </mergeCells>
  <conditionalFormatting sqref="J96">
    <cfRule type="iconSet" priority="113">
      <iconSet iconSet="3Symbols2">
        <cfvo type="percent" val="0"/>
        <cfvo type="num" val="0.95" gte="0"/>
        <cfvo type="num" val="1"/>
      </iconSet>
    </cfRule>
  </conditionalFormatting>
  <conditionalFormatting sqref="K105:AD109 AE104:AX109 J105 J92:N92 AE97:AX99 AE90:AX90 J88:N89 J94:AX96 I68 J20:N73 O20:AX89 J79:N80 J83:N84 O91:AX92 O98:AD99 J98:N98">
    <cfRule type="containsErrors" dxfId="323" priority="112">
      <formula>ISERROR(I20)</formula>
    </cfRule>
  </conditionalFormatting>
  <conditionalFormatting sqref="J19:AX19">
    <cfRule type="cellIs" dxfId="322" priority="111" operator="lessThanOrEqual">
      <formula>0</formula>
    </cfRule>
  </conditionalFormatting>
  <conditionalFormatting sqref="J103:AD103">
    <cfRule type="cellIs" dxfId="321" priority="109" operator="lessThan">
      <formula>$F$103</formula>
    </cfRule>
    <cfRule type="cellIs" dxfId="320" priority="110" operator="greaterThan">
      <formula>$F$103</formula>
    </cfRule>
  </conditionalFormatting>
  <conditionalFormatting sqref="J104:AD104">
    <cfRule type="cellIs" dxfId="319" priority="107" operator="lessThan">
      <formula>$F$104</formula>
    </cfRule>
    <cfRule type="cellIs" dxfId="318" priority="108" operator="greaterThan">
      <formula>$F$104</formula>
    </cfRule>
  </conditionalFormatting>
  <conditionalFormatting sqref="BQ98:CC98">
    <cfRule type="iconSet" priority="106">
      <iconSet iconSet="3Symbols">
        <cfvo type="percent" val="0"/>
        <cfvo type="num" val="0.95"/>
        <cfvo type="num" val="1"/>
      </iconSet>
    </cfRule>
  </conditionalFormatting>
  <conditionalFormatting sqref="CH98:CI98">
    <cfRule type="iconSet" priority="105">
      <iconSet iconSet="3Symbols">
        <cfvo type="percent" val="0"/>
        <cfvo type="num" val="0.95"/>
        <cfvo type="num" val="1"/>
      </iconSet>
    </cfRule>
  </conditionalFormatting>
  <conditionalFormatting sqref="CO98:CP98">
    <cfRule type="iconSet" priority="104">
      <iconSet iconSet="3Symbols">
        <cfvo type="percent" val="0"/>
        <cfvo type="num" val="0.95"/>
        <cfvo type="num" val="1"/>
      </iconSet>
    </cfRule>
  </conditionalFormatting>
  <conditionalFormatting sqref="I98">
    <cfRule type="iconSet" priority="103">
      <iconSet iconSet="3Symbols2">
        <cfvo type="percent" val="0"/>
        <cfvo type="num" val="0.95"/>
        <cfvo type="num" val="1"/>
      </iconSet>
    </cfRule>
  </conditionalFormatting>
  <conditionalFormatting sqref="J98">
    <cfRule type="iconSet" priority="102">
      <iconSet iconSet="3Symbols2">
        <cfvo type="percent" val="0"/>
        <cfvo type="num" val="0.95"/>
        <cfvo type="num" val="1"/>
      </iconSet>
    </cfRule>
  </conditionalFormatting>
  <conditionalFormatting sqref="K98">
    <cfRule type="iconSet" priority="101">
      <iconSet iconSet="3Symbols2">
        <cfvo type="percent" val="0"/>
        <cfvo type="num" val="0.95"/>
        <cfvo type="num" val="1"/>
      </iconSet>
    </cfRule>
  </conditionalFormatting>
  <conditionalFormatting sqref="L98">
    <cfRule type="iconSet" priority="100">
      <iconSet iconSet="3Symbols2">
        <cfvo type="percent" val="0"/>
        <cfvo type="num" val="0.95"/>
        <cfvo type="num" val="1"/>
      </iconSet>
    </cfRule>
  </conditionalFormatting>
  <conditionalFormatting sqref="N98">
    <cfRule type="iconSet" priority="99">
      <iconSet iconSet="3Symbols2">
        <cfvo type="percent" val="0"/>
        <cfvo type="num" val="0.95"/>
        <cfvo type="num" val="1"/>
      </iconSet>
    </cfRule>
  </conditionalFormatting>
  <conditionalFormatting sqref="P98">
    <cfRule type="iconSet" priority="98">
      <iconSet iconSet="3Symbols2">
        <cfvo type="percent" val="0"/>
        <cfvo type="num" val="0.95"/>
        <cfvo type="num" val="1"/>
      </iconSet>
    </cfRule>
  </conditionalFormatting>
  <conditionalFormatting sqref="Q98">
    <cfRule type="iconSet" priority="97">
      <iconSet iconSet="3Symbols2">
        <cfvo type="percent" val="0"/>
        <cfvo type="num" val="0.95"/>
        <cfvo type="num" val="1"/>
      </iconSet>
    </cfRule>
  </conditionalFormatting>
  <conditionalFormatting sqref="R98">
    <cfRule type="iconSet" priority="96">
      <iconSet iconSet="3Symbols2">
        <cfvo type="percent" val="0"/>
        <cfvo type="num" val="0.95"/>
        <cfvo type="num" val="1"/>
      </iconSet>
    </cfRule>
  </conditionalFormatting>
  <conditionalFormatting sqref="AR98">
    <cfRule type="iconSet" priority="95">
      <iconSet iconSet="3Symbols2">
        <cfvo type="percent" val="0"/>
        <cfvo type="num" val="0.95"/>
        <cfvo type="num" val="1"/>
      </iconSet>
    </cfRule>
  </conditionalFormatting>
  <conditionalFormatting sqref="AS98">
    <cfRule type="iconSet" priority="94">
      <iconSet iconSet="3Symbols2">
        <cfvo type="percent" val="0"/>
        <cfvo type="num" val="0.95"/>
        <cfvo type="num" val="1"/>
      </iconSet>
    </cfRule>
  </conditionalFormatting>
  <conditionalFormatting sqref="AT98">
    <cfRule type="iconSet" priority="93">
      <iconSet iconSet="3Symbols2">
        <cfvo type="percent" val="0"/>
        <cfvo type="num" val="0.95"/>
        <cfvo type="num" val="1"/>
      </iconSet>
    </cfRule>
  </conditionalFormatting>
  <conditionalFormatting sqref="AW98">
    <cfRule type="iconSet" priority="92">
      <iconSet iconSet="3Symbols2">
        <cfvo type="percent" val="0"/>
        <cfvo type="num" val="0.95"/>
        <cfvo type="num" val="1"/>
      </iconSet>
    </cfRule>
  </conditionalFormatting>
  <conditionalFormatting sqref="AX98">
    <cfRule type="iconSet" priority="91">
      <iconSet iconSet="3Symbols2">
        <cfvo type="percent" val="0"/>
        <cfvo type="num" val="0.95"/>
        <cfvo type="num" val="1"/>
      </iconSet>
    </cfRule>
  </conditionalFormatting>
  <conditionalFormatting sqref="M98">
    <cfRule type="iconSet" priority="90">
      <iconSet iconSet="3Symbols2">
        <cfvo type="percent" val="0"/>
        <cfvo type="num" val="0.95"/>
        <cfvo type="num" val="1"/>
      </iconSet>
    </cfRule>
  </conditionalFormatting>
  <conditionalFormatting sqref="O98">
    <cfRule type="iconSet" priority="89">
      <iconSet iconSet="3Symbols2">
        <cfvo type="percent" val="0"/>
        <cfvo type="num" val="0.95"/>
        <cfvo type="num" val="1"/>
      </iconSet>
    </cfRule>
  </conditionalFormatting>
  <conditionalFormatting sqref="T98">
    <cfRule type="iconSet" priority="88">
      <iconSet iconSet="3Symbols2">
        <cfvo type="percent" val="0"/>
        <cfvo type="num" val="0.95"/>
        <cfvo type="num" val="1"/>
      </iconSet>
    </cfRule>
  </conditionalFormatting>
  <conditionalFormatting sqref="U98">
    <cfRule type="iconSet" priority="87">
      <iconSet iconSet="3Symbols2">
        <cfvo type="percent" val="0"/>
        <cfvo type="num" val="0.95"/>
        <cfvo type="num" val="1"/>
      </iconSet>
    </cfRule>
  </conditionalFormatting>
  <conditionalFormatting sqref="V98">
    <cfRule type="iconSet" priority="86">
      <iconSet iconSet="3Symbols2">
        <cfvo type="percent" val="0"/>
        <cfvo type="num" val="0.95"/>
        <cfvo type="num" val="1"/>
      </iconSet>
    </cfRule>
  </conditionalFormatting>
  <conditionalFormatting sqref="X98">
    <cfRule type="iconSet" priority="85">
      <iconSet iconSet="3Symbols2">
        <cfvo type="percent" val="0"/>
        <cfvo type="num" val="0.95"/>
        <cfvo type="num" val="1"/>
      </iconSet>
    </cfRule>
  </conditionalFormatting>
  <conditionalFormatting sqref="Z98">
    <cfRule type="iconSet" priority="84">
      <iconSet iconSet="3Symbols2">
        <cfvo type="percent" val="0"/>
        <cfvo type="num" val="0.95"/>
        <cfvo type="num" val="1"/>
      </iconSet>
    </cfRule>
  </conditionalFormatting>
  <conditionalFormatting sqref="AA98">
    <cfRule type="iconSet" priority="83">
      <iconSet iconSet="3Symbols2">
        <cfvo type="percent" val="0"/>
        <cfvo type="num" val="0.95"/>
        <cfvo type="num" val="1"/>
      </iconSet>
    </cfRule>
  </conditionalFormatting>
  <conditionalFormatting sqref="AB98:AC98">
    <cfRule type="iconSet" priority="82">
      <iconSet iconSet="3Symbols2">
        <cfvo type="percent" val="0"/>
        <cfvo type="num" val="0.95"/>
        <cfvo type="num" val="1"/>
      </iconSet>
    </cfRule>
  </conditionalFormatting>
  <conditionalFormatting sqref="W98">
    <cfRule type="iconSet" priority="81">
      <iconSet iconSet="3Symbols2">
        <cfvo type="percent" val="0"/>
        <cfvo type="num" val="0.95"/>
        <cfvo type="num" val="1"/>
      </iconSet>
    </cfRule>
  </conditionalFormatting>
  <conditionalFormatting sqref="Y98">
    <cfRule type="iconSet" priority="80">
      <iconSet iconSet="3Symbols2">
        <cfvo type="percent" val="0"/>
        <cfvo type="num" val="0.95"/>
        <cfvo type="num" val="1"/>
      </iconSet>
    </cfRule>
  </conditionalFormatting>
  <conditionalFormatting sqref="AD98">
    <cfRule type="iconSet" priority="79">
      <iconSet iconSet="3Symbols2">
        <cfvo type="percent" val="0"/>
        <cfvo type="num" val="0.95"/>
        <cfvo type="num" val="1"/>
      </iconSet>
    </cfRule>
  </conditionalFormatting>
  <conditionalFormatting sqref="AE98">
    <cfRule type="iconSet" priority="78">
      <iconSet iconSet="3Symbols2">
        <cfvo type="percent" val="0"/>
        <cfvo type="num" val="0.95"/>
        <cfvo type="num" val="1"/>
      </iconSet>
    </cfRule>
  </conditionalFormatting>
  <conditionalFormatting sqref="AF98">
    <cfRule type="iconSet" priority="77">
      <iconSet iconSet="3Symbols2">
        <cfvo type="percent" val="0"/>
        <cfvo type="num" val="0.95"/>
        <cfvo type="num" val="1"/>
      </iconSet>
    </cfRule>
  </conditionalFormatting>
  <conditionalFormatting sqref="AH98">
    <cfRule type="iconSet" priority="76">
      <iconSet iconSet="3Symbols2">
        <cfvo type="percent" val="0"/>
        <cfvo type="num" val="0.95"/>
        <cfvo type="num" val="1"/>
      </iconSet>
    </cfRule>
  </conditionalFormatting>
  <conditionalFormatting sqref="AJ98">
    <cfRule type="iconSet" priority="75">
      <iconSet iconSet="3Symbols2">
        <cfvo type="percent" val="0"/>
        <cfvo type="num" val="0.95"/>
        <cfvo type="num" val="1"/>
      </iconSet>
    </cfRule>
  </conditionalFormatting>
  <conditionalFormatting sqref="AK98">
    <cfRule type="iconSet" priority="74">
      <iconSet iconSet="3Symbols2">
        <cfvo type="percent" val="0"/>
        <cfvo type="num" val="0.95"/>
        <cfvo type="num" val="1"/>
      </iconSet>
    </cfRule>
  </conditionalFormatting>
  <conditionalFormatting sqref="AL98">
    <cfRule type="iconSet" priority="73">
      <iconSet iconSet="3Symbols2">
        <cfvo type="percent" val="0"/>
        <cfvo type="num" val="0.95"/>
        <cfvo type="num" val="1"/>
      </iconSet>
    </cfRule>
  </conditionalFormatting>
  <conditionalFormatting sqref="AG98">
    <cfRule type="iconSet" priority="72">
      <iconSet iconSet="3Symbols2">
        <cfvo type="percent" val="0"/>
        <cfvo type="num" val="0.95"/>
        <cfvo type="num" val="1"/>
      </iconSet>
    </cfRule>
  </conditionalFormatting>
  <conditionalFormatting sqref="AI98">
    <cfRule type="iconSet" priority="71">
      <iconSet iconSet="3Symbols2">
        <cfvo type="percent" val="0"/>
        <cfvo type="num" val="0.95"/>
        <cfvo type="num" val="1"/>
      </iconSet>
    </cfRule>
  </conditionalFormatting>
  <conditionalFormatting sqref="I25:AX25">
    <cfRule type="cellIs" dxfId="317" priority="69" operator="lessThan">
      <formula>$G$25</formula>
    </cfRule>
    <cfRule type="cellIs" dxfId="316" priority="70" operator="greaterThanOrEqual">
      <formula>$G$25</formula>
    </cfRule>
  </conditionalFormatting>
  <conditionalFormatting sqref="I26:AX26">
    <cfRule type="cellIs" dxfId="315" priority="67" operator="greaterThan">
      <formula>$H$26</formula>
    </cfRule>
    <cfRule type="cellIs" dxfId="314" priority="68" operator="lessThanOrEqual">
      <formula>$H$26</formula>
    </cfRule>
  </conditionalFormatting>
  <conditionalFormatting sqref="I27:AX27">
    <cfRule type="cellIs" dxfId="313" priority="65" operator="greaterThan">
      <formula>$H$27</formula>
    </cfRule>
    <cfRule type="cellIs" dxfId="312" priority="66" operator="lessThanOrEqual">
      <formula>$H$27</formula>
    </cfRule>
  </conditionalFormatting>
  <conditionalFormatting sqref="I28:AX28">
    <cfRule type="cellIs" dxfId="311" priority="63" operator="greaterThan">
      <formula>$H$28</formula>
    </cfRule>
    <cfRule type="cellIs" dxfId="310" priority="64" operator="lessThanOrEqual">
      <formula>$H$28</formula>
    </cfRule>
  </conditionalFormatting>
  <conditionalFormatting sqref="I24:AX24">
    <cfRule type="cellIs" dxfId="309" priority="61" operator="lessThan">
      <formula>$G$24</formula>
    </cfRule>
    <cfRule type="cellIs" dxfId="308" priority="62" operator="greaterThanOrEqual">
      <formula>$G$24</formula>
    </cfRule>
  </conditionalFormatting>
  <conditionalFormatting sqref="I31:AX31">
    <cfRule type="cellIs" dxfId="307" priority="59" operator="greaterThan">
      <formula>$H$31</formula>
    </cfRule>
    <cfRule type="cellIs" dxfId="306" priority="60" operator="lessThanOrEqual">
      <formula>$H$31</formula>
    </cfRule>
  </conditionalFormatting>
  <conditionalFormatting sqref="I32:AX32">
    <cfRule type="cellIs" dxfId="305" priority="57" operator="greaterThan">
      <formula>$H$32</formula>
    </cfRule>
    <cfRule type="cellIs" dxfId="304" priority="58" operator="lessThanOrEqual">
      <formula>$H$32</formula>
    </cfRule>
  </conditionalFormatting>
  <conditionalFormatting sqref="I37:AX37">
    <cfRule type="cellIs" dxfId="303" priority="55" operator="greaterThan">
      <formula>$H$37</formula>
    </cfRule>
    <cfRule type="cellIs" dxfId="302" priority="56" operator="lessThanOrEqual">
      <formula>$H$37</formula>
    </cfRule>
  </conditionalFormatting>
  <conditionalFormatting sqref="I35:AX35">
    <cfRule type="cellIs" dxfId="301" priority="53" operator="greaterThan">
      <formula>$H$35</formula>
    </cfRule>
    <cfRule type="cellIs" dxfId="300" priority="54" operator="lessThanOrEqual">
      <formula>$H$35</formula>
    </cfRule>
  </conditionalFormatting>
  <conditionalFormatting sqref="I36:AX36">
    <cfRule type="cellIs" dxfId="299" priority="51" operator="greaterThan">
      <formula>$H$36</formula>
    </cfRule>
    <cfRule type="cellIs" dxfId="298" priority="52" operator="lessThanOrEqual">
      <formula>$H$36</formula>
    </cfRule>
  </conditionalFormatting>
  <conditionalFormatting sqref="I41:AX42">
    <cfRule type="cellIs" dxfId="297" priority="49" operator="greaterThan">
      <formula>$H$41</formula>
    </cfRule>
    <cfRule type="cellIs" dxfId="296" priority="50" operator="lessThanOrEqual">
      <formula>$H$41</formula>
    </cfRule>
  </conditionalFormatting>
  <conditionalFormatting sqref="I44:AX45">
    <cfRule type="cellIs" dxfId="295" priority="47" operator="greaterThan">
      <formula>$H$44</formula>
    </cfRule>
    <cfRule type="cellIs" dxfId="294" priority="48" operator="lessThanOrEqual">
      <formula>$H$44</formula>
    </cfRule>
  </conditionalFormatting>
  <conditionalFormatting sqref="I40:AX40">
    <cfRule type="cellIs" dxfId="293" priority="45" operator="greaterThan">
      <formula>$H$40</formula>
    </cfRule>
    <cfRule type="cellIs" dxfId="292" priority="46" operator="lessThanOrEqual">
      <formula>$H$40</formula>
    </cfRule>
  </conditionalFormatting>
  <conditionalFormatting sqref="S98">
    <cfRule type="iconSet" priority="44">
      <iconSet iconSet="3Symbols2">
        <cfvo type="percent" val="0"/>
        <cfvo type="num" val="0.95"/>
        <cfvo type="num" val="1"/>
      </iconSet>
    </cfRule>
  </conditionalFormatting>
  <conditionalFormatting sqref="I79:N79">
    <cfRule type="cellIs" dxfId="291" priority="41" operator="between">
      <formula>$C$73*0.95</formula>
      <formula>$C$73</formula>
    </cfRule>
    <cfRule type="cellIs" dxfId="290" priority="42" operator="greaterThanOrEqual">
      <formula>$C$73</formula>
    </cfRule>
    <cfRule type="cellIs" dxfId="289" priority="43" operator="lessThanOrEqual">
      <formula>$C$73*0.95</formula>
    </cfRule>
  </conditionalFormatting>
  <conditionalFormatting sqref="I83:N83">
    <cfRule type="cellIs" dxfId="288" priority="38" operator="between">
      <formula>$C$80*0.95</formula>
      <formula>$C$80</formula>
    </cfRule>
    <cfRule type="cellIs" dxfId="287" priority="39" operator="greaterThanOrEqual">
      <formula>$C$80</formula>
    </cfRule>
    <cfRule type="cellIs" dxfId="286" priority="40" operator="lessThanOrEqual">
      <formula>$C$80*0.95</formula>
    </cfRule>
  </conditionalFormatting>
  <conditionalFormatting sqref="I88:N88">
    <cfRule type="cellIs" dxfId="285" priority="35" operator="between">
      <formula>$C$84*0.95</formula>
      <formula>$C$84</formula>
    </cfRule>
    <cfRule type="cellIs" dxfId="284" priority="36" operator="greaterThanOrEqual">
      <formula>$C$84</formula>
    </cfRule>
    <cfRule type="cellIs" dxfId="283" priority="37" operator="lessThanOrEqual">
      <formula>$C$84*0.95</formula>
    </cfRule>
  </conditionalFormatting>
  <conditionalFormatting sqref="I92:N92">
    <cfRule type="cellIs" dxfId="282" priority="32" operator="between">
      <formula>$C$89*0.95</formula>
      <formula>$C$89</formula>
    </cfRule>
    <cfRule type="cellIs" dxfId="281" priority="33" operator="greaterThanOrEqual">
      <formula>$C$89</formula>
    </cfRule>
    <cfRule type="cellIs" dxfId="280" priority="34" operator="lessThanOrEqual">
      <formula>$C$89*0.95</formula>
    </cfRule>
  </conditionalFormatting>
  <conditionalFormatting sqref="I49:N69">
    <cfRule type="cellIs" dxfId="279" priority="29" operator="between">
      <formula>0.95</formula>
      <formula>1</formula>
    </cfRule>
    <cfRule type="cellIs" dxfId="278" priority="30" operator="greaterThanOrEqual">
      <formula>1</formula>
    </cfRule>
    <cfRule type="cellIs" dxfId="277" priority="31" operator="lessThanOrEqual">
      <formula>0.95</formula>
    </cfRule>
  </conditionalFormatting>
  <conditionalFormatting sqref="I19">
    <cfRule type="expression" dxfId="276" priority="26">
      <formula>I19&lt;I3</formula>
    </cfRule>
    <cfRule type="expression" dxfId="275" priority="27">
      <formula>I19&gt;I3</formula>
    </cfRule>
    <cfRule type="expression" dxfId="274" priority="28">
      <formula>I19=I3</formula>
    </cfRule>
  </conditionalFormatting>
  <conditionalFormatting sqref="J19:N19">
    <cfRule type="expression" dxfId="273" priority="23">
      <formula>J19&lt;J3</formula>
    </cfRule>
    <cfRule type="expression" dxfId="272" priority="24">
      <formula>J19&gt;J3</formula>
    </cfRule>
    <cfRule type="expression" dxfId="271" priority="25">
      <formula>J19=J3</formula>
    </cfRule>
  </conditionalFormatting>
  <conditionalFormatting sqref="I20:N20">
    <cfRule type="cellIs" dxfId="270" priority="22" operator="lessThan">
      <formula>2.7</formula>
    </cfRule>
  </conditionalFormatting>
  <conditionalFormatting sqref="P74:T78">
    <cfRule type="containsErrors" dxfId="269" priority="21">
      <formula>ISERROR(P74)</formula>
    </cfRule>
  </conditionalFormatting>
  <conditionalFormatting sqref="I96">
    <cfRule type="iconSet" priority="20">
      <iconSet iconSet="3Symbols2">
        <cfvo type="percent" val="0"/>
        <cfvo type="num" val="0.95" gte="0"/>
        <cfvo type="num" val="1"/>
      </iconSet>
    </cfRule>
  </conditionalFormatting>
  <conditionalFormatting sqref="K96">
    <cfRule type="iconSet" priority="19">
      <iconSet iconSet="3Symbols2">
        <cfvo type="percent" val="0"/>
        <cfvo type="num" val="0.95" gte="0"/>
        <cfvo type="num" val="1"/>
      </iconSet>
    </cfRule>
  </conditionalFormatting>
  <conditionalFormatting sqref="L96">
    <cfRule type="iconSet" priority="18">
      <iconSet iconSet="3Symbols2">
        <cfvo type="percent" val="0"/>
        <cfvo type="num" val="0.95" gte="0"/>
        <cfvo type="num" val="1"/>
      </iconSet>
    </cfRule>
  </conditionalFormatting>
  <conditionalFormatting sqref="M96">
    <cfRule type="iconSet" priority="17">
      <iconSet iconSet="3Symbols2">
        <cfvo type="percent" val="0"/>
        <cfvo type="num" val="0.95" gte="0"/>
        <cfvo type="num" val="1"/>
      </iconSet>
    </cfRule>
  </conditionalFormatting>
  <conditionalFormatting sqref="N96">
    <cfRule type="iconSet" priority="16">
      <iconSet iconSet="3Symbols2">
        <cfvo type="percent" val="0"/>
        <cfvo type="num" val="0.95" gte="0"/>
        <cfvo type="num" val="1"/>
      </iconSet>
    </cfRule>
  </conditionalFormatting>
  <conditionalFormatting sqref="I74:N92">
    <cfRule type="containsErrors" dxfId="268" priority="15">
      <formula>ISERROR(I74)</formula>
    </cfRule>
  </conditionalFormatting>
  <conditionalFormatting sqref="I24:N44">
    <cfRule type="cellIs" dxfId="267" priority="14" operator="equal">
      <formula>0</formula>
    </cfRule>
  </conditionalFormatting>
  <conditionalFormatting sqref="I49:N50">
    <cfRule type="cellIs" dxfId="266" priority="13" operator="equal">
      <formula>0</formula>
    </cfRule>
  </conditionalFormatting>
  <conditionalFormatting sqref="I54:N54">
    <cfRule type="expression" dxfId="265" priority="12">
      <formula>$I$50=0</formula>
    </cfRule>
  </conditionalFormatting>
  <conditionalFormatting sqref="J54">
    <cfRule type="expression" dxfId="264" priority="11">
      <formula>$J$50=0</formula>
    </cfRule>
  </conditionalFormatting>
  <conditionalFormatting sqref="K54">
    <cfRule type="expression" dxfId="263" priority="10">
      <formula>$K$50=0</formula>
    </cfRule>
  </conditionalFormatting>
  <conditionalFormatting sqref="L54">
    <cfRule type="expression" dxfId="262" priority="9">
      <formula>$L$50=0</formula>
    </cfRule>
  </conditionalFormatting>
  <conditionalFormatting sqref="M54">
    <cfRule type="expression" dxfId="261" priority="8">
      <formula>$M$50=0</formula>
    </cfRule>
  </conditionalFormatting>
  <conditionalFormatting sqref="N54">
    <cfRule type="expression" dxfId="260" priority="7">
      <formula>$N$50=0</formula>
    </cfRule>
  </conditionalFormatting>
  <conditionalFormatting sqref="I75">
    <cfRule type="expression" dxfId="259" priority="6">
      <formula>$I$50=0</formula>
    </cfRule>
  </conditionalFormatting>
  <conditionalFormatting sqref="J75">
    <cfRule type="expression" dxfId="258" priority="5">
      <formula>$J$50=0</formula>
    </cfRule>
  </conditionalFormatting>
  <conditionalFormatting sqref="K75">
    <cfRule type="expression" dxfId="257" priority="4">
      <formula>$K$50=0</formula>
    </cfRule>
  </conditionalFormatting>
  <conditionalFormatting sqref="L75">
    <cfRule type="expression" dxfId="256" priority="3">
      <formula>$L$50=0</formula>
    </cfRule>
  </conditionalFormatting>
  <conditionalFormatting sqref="M75">
    <cfRule type="expression" dxfId="255" priority="2">
      <formula>$M$50=0</formula>
    </cfRule>
  </conditionalFormatting>
  <conditionalFormatting sqref="N75">
    <cfRule type="expression" dxfId="254" priority="1">
      <formula>$N$50=0</formula>
    </cfRule>
  </conditionalFormatting>
  <pageMargins left="0.43307086614173229" right="0.23622047244094491" top="0.74803149606299213" bottom="0.74803149606299213" header="0.31496062992125984" footer="0.31496062992125984"/>
  <pageSetup paperSize="9" scale="54" orientation="portrait" r:id="rId1"/>
  <headerFooter alignWithMargins="0">
    <oddHeader>&amp;C&amp;"Arial,Fett"&amp;14Bewertungssystem mit Garage</oddHeader>
  </headerFooter>
  <rowBreaks count="1" manualBreakCount="1">
    <brk id="10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S101"/>
  <sheetViews>
    <sheetView view="pageBreakPreview" zoomScale="90" zoomScaleNormal="70" zoomScaleSheetLayoutView="90" zoomScalePageLayoutView="50" workbookViewId="0">
      <selection activeCell="K9" sqref="K9"/>
    </sheetView>
  </sheetViews>
  <sheetFormatPr baseColWidth="10" defaultRowHeight="12.75"/>
  <cols>
    <col min="1" max="1" width="5.85546875" style="1" customWidth="1"/>
    <col min="2" max="2" width="22.28515625" style="2" customWidth="1"/>
    <col min="3" max="3" width="6.140625" style="2" customWidth="1"/>
    <col min="4" max="4" width="9.7109375" style="1" customWidth="1"/>
    <col min="5" max="5" width="21.28515625" style="1" customWidth="1"/>
    <col min="6" max="6" width="5.85546875" style="2" customWidth="1"/>
    <col min="7" max="7" width="9.85546875" style="2" customWidth="1"/>
    <col min="8" max="8" width="13.140625" style="2" customWidth="1"/>
    <col min="9" max="9" width="10.7109375" style="2" customWidth="1"/>
    <col min="10" max="14" width="12.7109375" style="2" customWidth="1"/>
    <col min="15" max="18" width="11.42578125" style="2" customWidth="1"/>
    <col min="19" max="19" width="12" style="2" customWidth="1"/>
    <col min="20" max="28" width="11.42578125" style="2" customWidth="1"/>
    <col min="29" max="29" width="12" style="2" customWidth="1"/>
    <col min="30" max="38" width="11.42578125" style="2" customWidth="1"/>
    <col min="39" max="39" width="12" style="2" customWidth="1"/>
    <col min="40" max="46" width="11.42578125" style="2" customWidth="1"/>
    <col min="47" max="48" width="11.42578125" style="2" hidden="1" customWidth="1"/>
    <col min="49" max="50" width="11.42578125" style="2" customWidth="1"/>
    <col min="51" max="51" width="7.42578125" style="5" customWidth="1"/>
    <col min="52" max="52" width="23.7109375" style="6" customWidth="1"/>
    <col min="53" max="53" width="11.42578125" style="6" customWidth="1"/>
    <col min="54" max="54" width="13" style="5" customWidth="1"/>
    <col min="55" max="55" width="24.42578125" style="5" customWidth="1"/>
    <col min="56" max="58" width="11.42578125" style="6" customWidth="1"/>
    <col min="59" max="59" width="15.28515625" style="6" customWidth="1"/>
    <col min="60" max="61" width="11.42578125" style="6" customWidth="1"/>
    <col min="62" max="62" width="11.42578125" style="7" customWidth="1"/>
    <col min="63" max="63" width="11.42578125" style="7" hidden="1" customWidth="1"/>
    <col min="64" max="68" width="11.42578125" style="6" hidden="1" customWidth="1"/>
    <col min="69" max="72" width="11.42578125" style="6" customWidth="1"/>
    <col min="73" max="74" width="11.42578125" style="67" customWidth="1"/>
    <col min="75" max="75" width="11.42578125" style="7"/>
    <col min="76" max="76" width="11.42578125" style="7" customWidth="1"/>
    <col min="77" max="77" width="11.42578125" style="6" customWidth="1"/>
    <col min="78" max="79" width="11.42578125" style="7" customWidth="1"/>
    <col min="80" max="81" width="11.42578125" style="6" customWidth="1"/>
    <col min="82" max="84" width="11.42578125" style="6" hidden="1" customWidth="1"/>
    <col min="85" max="88" width="11.42578125" style="6" customWidth="1"/>
    <col min="89" max="89" width="11.42578125" style="7" customWidth="1"/>
    <col min="90" max="90" width="11.42578125" style="67" customWidth="1"/>
    <col min="91" max="91" width="11.42578125" style="6" customWidth="1"/>
    <col min="92" max="92" width="11.42578125" style="7" customWidth="1"/>
    <col min="93" max="93" width="11.42578125" style="7"/>
    <col min="94" max="94" width="11.42578125" style="9"/>
    <col min="95" max="95" width="11.42578125" style="2"/>
    <col min="96" max="16384" width="11.42578125" style="10"/>
  </cols>
  <sheetData>
    <row r="1" spans="1:94" ht="17.25" customHeight="1" thickBot="1">
      <c r="A1" s="14"/>
      <c r="B1" s="15"/>
      <c r="C1" s="14"/>
      <c r="D1" s="298"/>
      <c r="E1" s="298"/>
      <c r="F1" s="298"/>
      <c r="G1" s="12"/>
      <c r="H1" s="298"/>
      <c r="I1" s="246" t="s">
        <v>0</v>
      </c>
      <c r="J1" s="321">
        <v>1</v>
      </c>
      <c r="K1" s="16">
        <v>2</v>
      </c>
      <c r="L1" s="16">
        <v>3</v>
      </c>
      <c r="M1" s="16">
        <v>4</v>
      </c>
      <c r="N1" s="153">
        <v>5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  <c r="AH1" s="150"/>
      <c r="AI1" s="148"/>
      <c r="AJ1" s="148"/>
      <c r="AK1" s="148"/>
      <c r="AL1" s="148"/>
      <c r="AM1" s="148"/>
      <c r="AN1" s="148"/>
      <c r="AO1" s="148"/>
      <c r="AP1" s="148"/>
      <c r="AQ1" s="149"/>
      <c r="AR1" s="148"/>
      <c r="AS1" s="149"/>
      <c r="AT1" s="148"/>
      <c r="AU1" s="148"/>
      <c r="AV1" s="150"/>
      <c r="AW1" s="148"/>
      <c r="AX1" s="148"/>
      <c r="AY1" s="14"/>
      <c r="AZ1" s="15"/>
      <c r="BA1" s="14"/>
      <c r="BB1" s="298"/>
      <c r="BC1" s="298"/>
      <c r="BD1" s="298"/>
      <c r="BE1" s="298"/>
      <c r="BF1" s="12"/>
      <c r="BG1" s="298"/>
      <c r="BH1" s="14"/>
      <c r="BI1" s="14"/>
      <c r="BJ1" s="298"/>
      <c r="BK1" s="14"/>
      <c r="BL1" s="14"/>
      <c r="BM1" s="298"/>
      <c r="BN1" s="14"/>
      <c r="BO1" s="14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298"/>
      <c r="CA1" s="14"/>
      <c r="CB1" s="14"/>
      <c r="CC1" s="14"/>
      <c r="CD1" s="14"/>
      <c r="CE1" s="14"/>
      <c r="CF1" s="14"/>
      <c r="CG1" s="7"/>
      <c r="CH1" s="14"/>
      <c r="CI1" s="14"/>
      <c r="CJ1" s="298"/>
      <c r="CK1" s="14"/>
      <c r="CL1" s="14"/>
      <c r="CM1" s="14"/>
      <c r="CO1" s="14"/>
      <c r="CP1" s="1"/>
    </row>
    <row r="2" spans="1:94" ht="12.75" customHeight="1">
      <c r="A2" s="6"/>
      <c r="B2" s="6"/>
      <c r="C2" s="394" t="s">
        <v>1</v>
      </c>
      <c r="D2" s="120" t="s">
        <v>2</v>
      </c>
      <c r="E2" s="121" t="s">
        <v>68</v>
      </c>
      <c r="F2" s="121"/>
      <c r="G2" s="125"/>
      <c r="H2" s="125"/>
      <c r="I2" s="310">
        <v>2642.15</v>
      </c>
      <c r="J2" s="322"/>
      <c r="K2" s="18"/>
      <c r="L2" s="18"/>
      <c r="M2" s="126"/>
      <c r="N2" s="323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6"/>
      <c r="BA2" s="19"/>
      <c r="BB2" s="20"/>
      <c r="BC2" s="20"/>
      <c r="BD2" s="20"/>
      <c r="BE2" s="20"/>
      <c r="BF2" s="20"/>
      <c r="BG2" s="20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0"/>
      <c r="CH2" s="21"/>
      <c r="CI2" s="21"/>
      <c r="CJ2" s="21"/>
      <c r="CK2" s="21"/>
      <c r="CL2" s="21"/>
      <c r="CM2" s="21"/>
      <c r="CN2" s="21"/>
      <c r="CO2" s="6"/>
      <c r="CP2" s="2"/>
    </row>
    <row r="3" spans="1:94">
      <c r="A3" s="6"/>
      <c r="B3" s="6"/>
      <c r="C3" s="395"/>
      <c r="D3" s="22" t="s">
        <v>3</v>
      </c>
      <c r="E3" s="12" t="s">
        <v>69</v>
      </c>
      <c r="F3" s="12"/>
      <c r="G3" s="20"/>
      <c r="H3" s="20"/>
      <c r="I3" s="311">
        <v>2279.3000000000002</v>
      </c>
      <c r="J3" s="324"/>
      <c r="K3" s="23"/>
      <c r="L3" s="23"/>
      <c r="M3" s="18"/>
      <c r="N3" s="205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6"/>
      <c r="BA3" s="19"/>
      <c r="BB3" s="20"/>
      <c r="BC3" s="20"/>
      <c r="BD3" s="20"/>
      <c r="BE3" s="20"/>
      <c r="BF3" s="20"/>
      <c r="BG3" s="20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0"/>
      <c r="CH3" s="21"/>
      <c r="CI3" s="21"/>
      <c r="CJ3" s="21"/>
      <c r="CK3" s="21"/>
      <c r="CL3" s="21"/>
      <c r="CM3" s="21"/>
      <c r="CN3" s="21"/>
      <c r="CO3" s="6"/>
      <c r="CP3" s="2"/>
    </row>
    <row r="4" spans="1:94">
      <c r="A4" s="6"/>
      <c r="B4" s="6"/>
      <c r="C4" s="395"/>
      <c r="D4" s="22" t="s">
        <v>4</v>
      </c>
      <c r="E4" s="12" t="s">
        <v>70</v>
      </c>
      <c r="F4" s="12"/>
      <c r="G4" s="20"/>
      <c r="H4" s="20"/>
      <c r="I4" s="311">
        <v>1784.56</v>
      </c>
      <c r="J4" s="324"/>
      <c r="K4" s="23"/>
      <c r="L4" s="23"/>
      <c r="M4" s="18"/>
      <c r="N4" s="205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6"/>
      <c r="BA4" s="19"/>
      <c r="BB4" s="20"/>
      <c r="BC4" s="20"/>
      <c r="BD4" s="20"/>
      <c r="BE4" s="20"/>
      <c r="BF4" s="20"/>
      <c r="BG4" s="20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20"/>
      <c r="CH4" s="3"/>
      <c r="CI4" s="3"/>
      <c r="CJ4" s="3"/>
      <c r="CK4" s="3"/>
      <c r="CL4" s="3"/>
      <c r="CM4" s="3"/>
      <c r="CN4" s="3"/>
      <c r="CO4" s="6"/>
      <c r="CP4" s="2"/>
    </row>
    <row r="5" spans="1:94">
      <c r="A5" s="6"/>
      <c r="B5" s="6"/>
      <c r="C5" s="395"/>
      <c r="D5" s="22" t="s">
        <v>5</v>
      </c>
      <c r="E5" s="12" t="s">
        <v>71</v>
      </c>
      <c r="F5" s="12"/>
      <c r="G5" s="20"/>
      <c r="H5" s="20"/>
      <c r="I5" s="311">
        <v>271.39</v>
      </c>
      <c r="J5" s="324"/>
      <c r="K5" s="23"/>
      <c r="L5" s="23"/>
      <c r="M5" s="18"/>
      <c r="N5" s="205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6"/>
      <c r="BA5" s="19"/>
      <c r="BB5" s="20"/>
      <c r="BC5" s="20"/>
      <c r="BD5" s="20"/>
      <c r="BE5" s="20"/>
      <c r="BF5" s="20"/>
      <c r="BG5" s="20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20"/>
      <c r="CH5" s="3"/>
      <c r="CI5" s="3"/>
      <c r="CJ5" s="3"/>
      <c r="CK5" s="3"/>
      <c r="CL5" s="3"/>
      <c r="CM5" s="3"/>
      <c r="CN5" s="3"/>
      <c r="CO5" s="6"/>
      <c r="CP5" s="2"/>
    </row>
    <row r="6" spans="1:94">
      <c r="A6" s="6"/>
      <c r="B6" s="6"/>
      <c r="C6" s="395"/>
      <c r="D6" s="22" t="s">
        <v>6</v>
      </c>
      <c r="E6" s="12" t="s">
        <v>72</v>
      </c>
      <c r="F6" s="12"/>
      <c r="G6" s="20"/>
      <c r="H6" s="20"/>
      <c r="I6" s="311">
        <v>832.03</v>
      </c>
      <c r="J6" s="324"/>
      <c r="K6" s="23"/>
      <c r="L6" s="23"/>
      <c r="M6" s="18"/>
      <c r="N6" s="205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6"/>
      <c r="BA6" s="19"/>
      <c r="BB6" s="20"/>
      <c r="BC6" s="20"/>
      <c r="BD6" s="20"/>
      <c r="BE6" s="20"/>
      <c r="BF6" s="20"/>
      <c r="BG6" s="20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20"/>
      <c r="CH6" s="3"/>
      <c r="CI6" s="3"/>
      <c r="CJ6" s="3"/>
      <c r="CK6" s="3"/>
      <c r="CL6" s="3"/>
      <c r="CM6" s="3"/>
      <c r="CN6" s="3"/>
      <c r="CO6" s="6"/>
      <c r="CP6" s="2"/>
    </row>
    <row r="7" spans="1:94">
      <c r="A7" s="6"/>
      <c r="B7" s="6"/>
      <c r="C7" s="395"/>
      <c r="D7" s="22" t="s">
        <v>7</v>
      </c>
      <c r="E7" s="12" t="s">
        <v>73</v>
      </c>
      <c r="F7" s="12"/>
      <c r="G7" s="20"/>
      <c r="H7" s="20"/>
      <c r="I7" s="311">
        <v>41.17</v>
      </c>
      <c r="J7" s="324"/>
      <c r="K7" s="23"/>
      <c r="L7" s="23"/>
      <c r="M7" s="18"/>
      <c r="N7" s="205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6"/>
      <c r="BA7" s="19"/>
      <c r="BB7" s="20"/>
      <c r="BC7" s="20"/>
      <c r="BD7" s="20"/>
      <c r="BE7" s="20"/>
      <c r="BF7" s="20"/>
      <c r="BG7" s="20"/>
      <c r="BH7" s="3"/>
      <c r="BI7" s="3"/>
      <c r="BJ7" s="3"/>
      <c r="BK7" s="3"/>
      <c r="BL7" s="3"/>
      <c r="BM7" s="24"/>
      <c r="BN7" s="3"/>
      <c r="BO7" s="3"/>
      <c r="BP7" s="3"/>
      <c r="BQ7" s="3"/>
      <c r="BR7" s="3"/>
      <c r="BS7" s="24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20"/>
      <c r="CH7" s="3"/>
      <c r="CI7" s="3"/>
      <c r="CJ7" s="3"/>
      <c r="CK7" s="3"/>
      <c r="CL7" s="3"/>
      <c r="CM7" s="3"/>
      <c r="CN7" s="25"/>
      <c r="CO7" s="6"/>
      <c r="CP7" s="2"/>
    </row>
    <row r="8" spans="1:94">
      <c r="A8" s="6"/>
      <c r="B8" s="6"/>
      <c r="C8" s="395"/>
      <c r="D8" s="22" t="s">
        <v>54</v>
      </c>
      <c r="E8" s="12" t="s">
        <v>74</v>
      </c>
      <c r="F8" s="12"/>
      <c r="G8" s="20"/>
      <c r="H8" s="20"/>
      <c r="I8" s="311">
        <v>182.18</v>
      </c>
      <c r="J8" s="324"/>
      <c r="K8" s="23"/>
      <c r="L8" s="23"/>
      <c r="M8" s="18"/>
      <c r="N8" s="205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6"/>
      <c r="BA8" s="19"/>
      <c r="BB8" s="20"/>
      <c r="BC8" s="20"/>
      <c r="BD8" s="20"/>
      <c r="BE8" s="20"/>
      <c r="BF8" s="20"/>
      <c r="BG8" s="20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20"/>
      <c r="CH8" s="3"/>
      <c r="CI8" s="3"/>
      <c r="CJ8" s="3"/>
      <c r="CK8" s="3"/>
      <c r="CL8" s="3"/>
      <c r="CM8" s="3"/>
      <c r="CN8" s="3"/>
      <c r="CO8" s="6"/>
      <c r="CP8" s="2"/>
    </row>
    <row r="9" spans="1:94">
      <c r="A9" s="6"/>
      <c r="B9" s="6"/>
      <c r="C9" s="395"/>
      <c r="D9" s="22" t="s">
        <v>10</v>
      </c>
      <c r="E9" s="12" t="s">
        <v>76</v>
      </c>
      <c r="F9" s="12"/>
      <c r="G9" s="20"/>
      <c r="H9" s="20"/>
      <c r="I9" s="311">
        <v>0</v>
      </c>
      <c r="J9" s="324"/>
      <c r="K9" s="23"/>
      <c r="L9" s="23"/>
      <c r="M9" s="18"/>
      <c r="N9" s="205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6"/>
      <c r="BA9" s="19"/>
      <c r="BB9" s="20"/>
      <c r="BC9" s="20"/>
      <c r="BD9" s="20"/>
      <c r="BE9" s="20"/>
      <c r="BF9" s="20"/>
      <c r="BG9" s="20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20"/>
      <c r="CH9" s="3"/>
      <c r="CI9" s="3"/>
      <c r="CJ9" s="3"/>
      <c r="CK9" s="3"/>
      <c r="CL9" s="3"/>
      <c r="CM9" s="3"/>
      <c r="CN9" s="3"/>
      <c r="CO9" s="6"/>
      <c r="CP9" s="2"/>
    </row>
    <row r="10" spans="1:94">
      <c r="A10" s="6"/>
      <c r="B10" s="6"/>
      <c r="C10" s="395"/>
      <c r="D10" s="22" t="s">
        <v>11</v>
      </c>
      <c r="E10" s="12" t="s">
        <v>81</v>
      </c>
      <c r="F10" s="12"/>
      <c r="G10" s="20"/>
      <c r="H10" s="20"/>
      <c r="I10" s="311">
        <v>9184.0499999999993</v>
      </c>
      <c r="J10" s="324"/>
      <c r="K10" s="23"/>
      <c r="L10" s="23"/>
      <c r="M10" s="18"/>
      <c r="N10" s="205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6"/>
      <c r="BA10" s="19"/>
      <c r="BB10" s="20"/>
      <c r="BC10" s="20"/>
      <c r="BD10" s="20"/>
      <c r="BE10" s="20"/>
      <c r="BF10" s="20"/>
      <c r="BG10" s="20"/>
      <c r="BH10" s="21"/>
      <c r="BI10" s="21"/>
      <c r="BJ10" s="21"/>
      <c r="BK10" s="21"/>
      <c r="BL10" s="21"/>
      <c r="BM10" s="21"/>
      <c r="BN10" s="21"/>
      <c r="BO10" s="21"/>
      <c r="BP10" s="3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0"/>
      <c r="CH10" s="21"/>
      <c r="CI10" s="21"/>
      <c r="CJ10" s="21"/>
      <c r="CK10" s="21"/>
      <c r="CL10" s="21"/>
      <c r="CM10" s="3"/>
      <c r="CN10" s="3"/>
      <c r="CO10" s="6"/>
      <c r="CP10" s="2"/>
    </row>
    <row r="11" spans="1:94">
      <c r="A11" s="6"/>
      <c r="B11" s="6"/>
      <c r="C11" s="395"/>
      <c r="D11" s="22" t="s">
        <v>13</v>
      </c>
      <c r="E11" s="12" t="s">
        <v>77</v>
      </c>
      <c r="F11" s="20"/>
      <c r="G11" s="20"/>
      <c r="H11" s="20"/>
      <c r="I11" s="312">
        <v>1850.62</v>
      </c>
      <c r="J11" s="325"/>
      <c r="K11" s="28"/>
      <c r="L11" s="28"/>
      <c r="M11" s="18"/>
      <c r="N11" s="205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6"/>
      <c r="BA11" s="19"/>
      <c r="BB11" s="20"/>
      <c r="BC11" s="20"/>
      <c r="BD11" s="20"/>
      <c r="BE11" s="20"/>
      <c r="BF11" s="20"/>
      <c r="BG11" s="20"/>
      <c r="BH11" s="29"/>
      <c r="BI11" s="29"/>
      <c r="BJ11" s="29"/>
      <c r="BK11" s="29"/>
      <c r="BL11" s="29"/>
      <c r="BM11" s="29"/>
      <c r="BN11" s="29"/>
      <c r="BO11" s="29"/>
      <c r="BP11" s="3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0"/>
      <c r="CH11" s="3"/>
      <c r="CI11" s="3"/>
      <c r="CJ11" s="3"/>
      <c r="CK11" s="3"/>
      <c r="CL11" s="3"/>
      <c r="CM11" s="3"/>
      <c r="CN11" s="3"/>
      <c r="CO11" s="6"/>
      <c r="CP11" s="2"/>
    </row>
    <row r="12" spans="1:94">
      <c r="A12" s="6"/>
      <c r="B12" s="6"/>
      <c r="C12" s="395"/>
      <c r="D12" s="22" t="s">
        <v>14</v>
      </c>
      <c r="E12" s="12" t="s">
        <v>78</v>
      </c>
      <c r="F12" s="20"/>
      <c r="G12" s="20"/>
      <c r="H12" s="20"/>
      <c r="I12" s="312">
        <v>215.85</v>
      </c>
      <c r="J12" s="325"/>
      <c r="K12" s="28"/>
      <c r="L12" s="28"/>
      <c r="M12" s="18"/>
      <c r="N12" s="205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6"/>
      <c r="BA12" s="19"/>
      <c r="BB12" s="20"/>
      <c r="BC12" s="20"/>
      <c r="BD12" s="20"/>
      <c r="BE12" s="20"/>
      <c r="BF12" s="20"/>
      <c r="BG12" s="20"/>
      <c r="BH12" s="29"/>
      <c r="BI12" s="29"/>
      <c r="BJ12" s="29"/>
      <c r="BK12" s="29"/>
      <c r="BL12" s="29"/>
      <c r="BM12" s="29"/>
      <c r="BN12" s="29"/>
      <c r="BO12" s="29"/>
      <c r="BP12" s="3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0"/>
      <c r="CH12" s="3"/>
      <c r="CI12" s="3"/>
      <c r="CJ12" s="3"/>
      <c r="CK12" s="3"/>
      <c r="CL12" s="3"/>
      <c r="CM12" s="3"/>
      <c r="CN12" s="3"/>
      <c r="CO12" s="6"/>
      <c r="CP12" s="2"/>
    </row>
    <row r="13" spans="1:94">
      <c r="A13" s="6"/>
      <c r="B13" s="6"/>
      <c r="C13" s="395"/>
      <c r="D13" s="22" t="s">
        <v>15</v>
      </c>
      <c r="E13" s="12" t="s">
        <v>79</v>
      </c>
      <c r="F13" s="20"/>
      <c r="G13" s="20"/>
      <c r="H13" s="20"/>
      <c r="I13" s="311">
        <v>75.239999999999995</v>
      </c>
      <c r="J13" s="324"/>
      <c r="K13" s="23"/>
      <c r="L13" s="23"/>
      <c r="M13" s="18"/>
      <c r="N13" s="205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6"/>
      <c r="BA13" s="19"/>
      <c r="BB13" s="20"/>
      <c r="BC13" s="20"/>
      <c r="BD13" s="20"/>
      <c r="BE13" s="20"/>
      <c r="BF13" s="20"/>
      <c r="BG13" s="20"/>
      <c r="BH13" s="26"/>
      <c r="BI13" s="26"/>
      <c r="BJ13" s="26"/>
      <c r="BK13" s="26"/>
      <c r="BL13" s="26"/>
      <c r="BM13" s="26"/>
      <c r="BN13" s="26"/>
      <c r="BO13" s="26"/>
      <c r="BP13" s="3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0"/>
      <c r="CH13" s="3"/>
      <c r="CI13" s="3"/>
      <c r="CJ13" s="3"/>
      <c r="CK13" s="3"/>
      <c r="CL13" s="3"/>
      <c r="CM13" s="3"/>
      <c r="CN13" s="3"/>
      <c r="CO13" s="6"/>
      <c r="CP13" s="2"/>
    </row>
    <row r="14" spans="1:94" ht="13.5" thickBot="1">
      <c r="A14" s="6"/>
      <c r="B14" s="6"/>
      <c r="C14" s="396"/>
      <c r="D14" s="122" t="s">
        <v>16</v>
      </c>
      <c r="E14" s="123" t="s">
        <v>83</v>
      </c>
      <c r="F14" s="124"/>
      <c r="G14" s="124"/>
      <c r="H14" s="124"/>
      <c r="I14" s="313">
        <v>22.54</v>
      </c>
      <c r="J14" s="326"/>
      <c r="K14" s="32"/>
      <c r="L14" s="32"/>
      <c r="M14" s="127"/>
      <c r="N14" s="327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6"/>
      <c r="BA14" s="19"/>
      <c r="BB14" s="20"/>
      <c r="BC14" s="20"/>
      <c r="BD14" s="20"/>
      <c r="BE14" s="20"/>
      <c r="BF14" s="20"/>
      <c r="BG14" s="20"/>
      <c r="BH14" s="26"/>
      <c r="BI14" s="26"/>
      <c r="BJ14" s="26"/>
      <c r="BK14" s="26"/>
      <c r="BL14" s="26"/>
      <c r="BM14" s="26"/>
      <c r="BN14" s="26"/>
      <c r="BO14" s="26"/>
      <c r="BP14" s="3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0"/>
      <c r="CH14" s="3"/>
      <c r="CI14" s="3"/>
      <c r="CJ14" s="3"/>
      <c r="CK14" s="3"/>
      <c r="CL14" s="3"/>
      <c r="CM14" s="3"/>
      <c r="CN14" s="3"/>
      <c r="CO14" s="6"/>
      <c r="CP14" s="2"/>
    </row>
    <row r="15" spans="1:94" ht="5.0999999999999996" customHeight="1">
      <c r="A15" s="6"/>
      <c r="B15" s="6"/>
      <c r="C15" s="19"/>
      <c r="D15" s="20"/>
      <c r="E15" s="12"/>
      <c r="F15" s="20"/>
      <c r="G15" s="20"/>
      <c r="H15" s="20"/>
      <c r="I15" s="251"/>
      <c r="J15" s="328"/>
      <c r="K15" s="33"/>
      <c r="L15" s="33"/>
      <c r="M15" s="33"/>
      <c r="N15" s="209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3"/>
      <c r="AW15" s="26"/>
      <c r="AX15" s="26"/>
      <c r="AY15" s="6"/>
      <c r="BA15" s="19"/>
      <c r="BB15" s="20"/>
      <c r="BC15" s="20"/>
      <c r="BD15" s="20"/>
      <c r="BE15" s="20"/>
      <c r="BF15" s="20"/>
      <c r="BG15" s="20"/>
      <c r="BH15" s="26"/>
      <c r="BI15" s="26"/>
      <c r="BJ15" s="26"/>
      <c r="BK15" s="26"/>
      <c r="BL15" s="26"/>
      <c r="BM15" s="26"/>
      <c r="BN15" s="26"/>
      <c r="BO15" s="26"/>
      <c r="BP15" s="3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0"/>
      <c r="CH15" s="3"/>
      <c r="CI15" s="3"/>
      <c r="CJ15" s="3"/>
      <c r="CK15" s="3"/>
      <c r="CL15" s="3"/>
      <c r="CM15" s="3"/>
      <c r="CN15" s="3"/>
      <c r="CO15" s="6"/>
      <c r="CP15" s="2"/>
    </row>
    <row r="16" spans="1:94" ht="12.75" customHeight="1">
      <c r="A16" s="6"/>
      <c r="B16" s="397" t="s">
        <v>17</v>
      </c>
      <c r="C16" s="35"/>
      <c r="D16" s="17" t="s">
        <v>88</v>
      </c>
      <c r="E16" s="36"/>
      <c r="F16" s="297"/>
      <c r="G16" s="297"/>
      <c r="H16" s="297"/>
      <c r="I16" s="252">
        <f>I4+I5+I7+I8</f>
        <v>2279.2999999999997</v>
      </c>
      <c r="J16" s="300">
        <f t="shared" ref="J16:N16" si="0">J4+J5+J7+J8</f>
        <v>0</v>
      </c>
      <c r="K16" s="37">
        <f t="shared" si="0"/>
        <v>0</v>
      </c>
      <c r="L16" s="302">
        <f t="shared" si="0"/>
        <v>0</v>
      </c>
      <c r="M16" s="37">
        <f t="shared" si="0"/>
        <v>0</v>
      </c>
      <c r="N16" s="301">
        <f t="shared" si="0"/>
        <v>0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6"/>
      <c r="BA16" s="19"/>
      <c r="BB16" s="20"/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3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0"/>
      <c r="CH16" s="3"/>
      <c r="CI16" s="3"/>
      <c r="CJ16" s="3"/>
      <c r="CK16" s="3"/>
      <c r="CL16" s="3"/>
      <c r="CM16" s="3"/>
      <c r="CN16" s="3"/>
      <c r="CO16" s="6"/>
      <c r="CP16" s="2"/>
    </row>
    <row r="17" spans="1:95">
      <c r="A17" s="6"/>
      <c r="B17" s="398"/>
      <c r="C17" s="38"/>
      <c r="D17" s="30" t="s">
        <v>60</v>
      </c>
      <c r="E17" s="30"/>
      <c r="F17" s="31"/>
      <c r="G17" s="31"/>
      <c r="H17" s="31"/>
      <c r="I17" s="253">
        <f t="shared" ref="I17:N17" si="1">I10/I2</f>
        <v>3.4759760043903634</v>
      </c>
      <c r="J17" s="329" t="e">
        <f t="shared" si="1"/>
        <v>#DIV/0!</v>
      </c>
      <c r="K17" s="39" t="e">
        <f t="shared" si="1"/>
        <v>#DIV/0!</v>
      </c>
      <c r="L17" s="39" t="e">
        <f t="shared" si="1"/>
        <v>#DIV/0!</v>
      </c>
      <c r="M17" s="39" t="e">
        <f t="shared" si="1"/>
        <v>#DIV/0!</v>
      </c>
      <c r="N17" s="211" t="e">
        <f t="shared" si="1"/>
        <v>#DIV/0!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6"/>
      <c r="BA17" s="19"/>
      <c r="BB17" s="20"/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3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0"/>
      <c r="CH17" s="3"/>
      <c r="CI17" s="3"/>
      <c r="CJ17" s="3"/>
      <c r="CK17" s="3"/>
      <c r="CL17" s="3"/>
      <c r="CM17" s="3"/>
      <c r="CN17" s="3"/>
      <c r="CO17" s="6"/>
      <c r="CP17" s="2"/>
    </row>
    <row r="18" spans="1:95">
      <c r="A18" s="6"/>
      <c r="B18" s="6"/>
      <c r="C18" s="19"/>
      <c r="D18" s="20"/>
      <c r="E18" s="20"/>
      <c r="F18" s="20"/>
      <c r="G18" s="399" t="s">
        <v>64</v>
      </c>
      <c r="H18" s="399"/>
      <c r="I18" s="254"/>
      <c r="J18" s="328"/>
      <c r="K18" s="33"/>
      <c r="L18" s="33"/>
      <c r="M18" s="33"/>
      <c r="N18" s="212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3"/>
      <c r="AW18" s="26"/>
      <c r="AX18" s="26"/>
      <c r="AY18" s="6"/>
      <c r="BA18" s="19"/>
      <c r="BB18" s="20"/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3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0"/>
      <c r="CH18" s="3"/>
      <c r="CI18" s="3"/>
      <c r="CJ18" s="3"/>
      <c r="CK18" s="3"/>
      <c r="CL18" s="3"/>
      <c r="CM18" s="3"/>
      <c r="CN18" s="3"/>
      <c r="CO18" s="6"/>
      <c r="CP18" s="2"/>
    </row>
    <row r="19" spans="1:95" ht="13.5" thickBot="1">
      <c r="A19" s="6"/>
      <c r="B19" s="6"/>
      <c r="C19" s="40"/>
      <c r="D19" s="20"/>
      <c r="E19" s="20"/>
      <c r="F19" s="270"/>
      <c r="G19" s="271" t="s">
        <v>62</v>
      </c>
      <c r="H19" s="20" t="s">
        <v>63</v>
      </c>
      <c r="I19" s="255"/>
      <c r="J19" s="330"/>
      <c r="K19" s="34"/>
      <c r="L19" s="41"/>
      <c r="M19" s="34"/>
      <c r="N19" s="213"/>
      <c r="O19" s="20"/>
      <c r="P19" s="3"/>
      <c r="Q19" s="3"/>
      <c r="R19" s="3"/>
      <c r="S19" s="3"/>
      <c r="T19" s="3"/>
      <c r="U19" s="3"/>
      <c r="V19" s="20"/>
      <c r="W19" s="3"/>
      <c r="X19" s="3"/>
      <c r="Y19" s="20"/>
      <c r="Z19" s="3"/>
      <c r="AA19" s="3"/>
      <c r="AB19" s="3"/>
      <c r="AC19" s="3"/>
      <c r="AD19" s="3"/>
      <c r="AE19" s="3"/>
      <c r="AF19" s="20"/>
      <c r="AG19" s="3"/>
      <c r="AH19" s="3"/>
      <c r="AI19" s="20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6"/>
      <c r="BA19" s="40"/>
      <c r="BB19" s="20"/>
      <c r="BC19" s="20"/>
      <c r="BD19" s="20"/>
      <c r="BE19" s="20"/>
      <c r="BF19" s="20"/>
      <c r="BG19" s="20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20"/>
      <c r="CH19" s="3"/>
      <c r="CI19" s="3"/>
      <c r="CJ19" s="3"/>
      <c r="CK19" s="3"/>
      <c r="CL19" s="3"/>
      <c r="CM19" s="3"/>
      <c r="CN19" s="3"/>
      <c r="CO19" s="3"/>
      <c r="CP19" s="2"/>
    </row>
    <row r="20" spans="1:95" ht="12.75" customHeight="1">
      <c r="A20" s="394" t="s">
        <v>18</v>
      </c>
      <c r="B20" s="137" t="s">
        <v>19</v>
      </c>
      <c r="C20" s="272"/>
      <c r="D20" s="125"/>
      <c r="E20" s="125"/>
      <c r="F20" s="125"/>
      <c r="G20" s="273"/>
      <c r="H20" s="308"/>
      <c r="I20" s="360"/>
      <c r="J20" s="361"/>
      <c r="K20" s="362"/>
      <c r="L20" s="363"/>
      <c r="M20" s="362"/>
      <c r="N20" s="364"/>
      <c r="O20" s="20"/>
      <c r="P20" s="3"/>
      <c r="Q20" s="3"/>
      <c r="R20" s="3"/>
      <c r="S20" s="3"/>
      <c r="T20" s="3"/>
      <c r="U20" s="3"/>
      <c r="V20" s="20"/>
      <c r="W20" s="3"/>
      <c r="X20" s="3"/>
      <c r="Y20" s="20"/>
      <c r="Z20" s="3"/>
      <c r="AA20" s="3"/>
      <c r="AB20" s="3"/>
      <c r="AC20" s="3"/>
      <c r="AD20" s="3"/>
      <c r="AE20" s="3"/>
      <c r="AF20" s="20"/>
      <c r="AG20" s="3"/>
      <c r="AH20" s="3"/>
      <c r="AI20" s="20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95"/>
      <c r="AZ20" s="298"/>
      <c r="BA20" s="40"/>
      <c r="BB20" s="20"/>
      <c r="BC20" s="20"/>
      <c r="BD20" s="20"/>
      <c r="BE20" s="20"/>
      <c r="BF20" s="7"/>
      <c r="BG20" s="7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20"/>
      <c r="CH20" s="3"/>
      <c r="CI20" s="3"/>
      <c r="CJ20" s="3"/>
      <c r="CK20" s="3"/>
      <c r="CL20" s="3"/>
      <c r="CM20" s="3"/>
      <c r="CN20" s="3"/>
      <c r="CO20" s="3"/>
      <c r="CP20" s="2"/>
    </row>
    <row r="21" spans="1:95">
      <c r="A21" s="395"/>
      <c r="B21" s="298"/>
      <c r="C21" s="42"/>
      <c r="D21" s="20" t="s">
        <v>20</v>
      </c>
      <c r="E21" s="43" t="s">
        <v>21</v>
      </c>
      <c r="F21" s="6"/>
      <c r="G21" s="96">
        <v>0.66</v>
      </c>
      <c r="H21" s="48">
        <v>0.76</v>
      </c>
      <c r="I21" s="256">
        <f t="shared" ref="I21:N21" si="2">I4/I2</f>
        <v>0.67541963930889615</v>
      </c>
      <c r="J21" s="331" t="e">
        <f t="shared" si="2"/>
        <v>#DIV/0!</v>
      </c>
      <c r="K21" s="45" t="e">
        <f t="shared" si="2"/>
        <v>#DIV/0!</v>
      </c>
      <c r="L21" s="45" t="e">
        <f t="shared" si="2"/>
        <v>#DIV/0!</v>
      </c>
      <c r="M21" s="45" t="e">
        <f t="shared" si="2"/>
        <v>#DIV/0!</v>
      </c>
      <c r="N21" s="214" t="e">
        <f t="shared" si="2"/>
        <v>#DIV/0!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95"/>
      <c r="AZ21" s="298"/>
      <c r="BA21" s="42"/>
      <c r="BB21" s="20"/>
      <c r="BC21" s="43"/>
      <c r="BF21" s="42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7"/>
      <c r="CQ21" s="47"/>
    </row>
    <row r="22" spans="1:95">
      <c r="A22" s="395"/>
      <c r="B22" s="298"/>
      <c r="C22" s="6"/>
      <c r="D22" s="20" t="s">
        <v>22</v>
      </c>
      <c r="E22" s="43" t="s">
        <v>23</v>
      </c>
      <c r="F22" s="6"/>
      <c r="G22" s="96">
        <v>0.83</v>
      </c>
      <c r="H22" s="48">
        <v>0.91</v>
      </c>
      <c r="I22" s="256">
        <f t="shared" ref="I22:N22" si="3">I3/I2</f>
        <v>0.86266865999280895</v>
      </c>
      <c r="J22" s="331" t="e">
        <f t="shared" si="3"/>
        <v>#DIV/0!</v>
      </c>
      <c r="K22" s="45" t="e">
        <f t="shared" si="3"/>
        <v>#DIV/0!</v>
      </c>
      <c r="L22" s="45" t="e">
        <f t="shared" si="3"/>
        <v>#DIV/0!</v>
      </c>
      <c r="M22" s="45" t="e">
        <f t="shared" si="3"/>
        <v>#DIV/0!</v>
      </c>
      <c r="N22" s="214" t="e">
        <f t="shared" si="3"/>
        <v>#DIV/0!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95"/>
      <c r="AZ22" s="298"/>
      <c r="BB22" s="20"/>
      <c r="BC22" s="43"/>
      <c r="BF22" s="42"/>
      <c r="BG22" s="42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7"/>
      <c r="CQ22" s="47"/>
    </row>
    <row r="23" spans="1:95">
      <c r="A23" s="395"/>
      <c r="B23" s="298"/>
      <c r="C23" s="6"/>
      <c r="D23" s="20" t="s">
        <v>24</v>
      </c>
      <c r="E23" s="43" t="s">
        <v>56</v>
      </c>
      <c r="F23" s="6"/>
      <c r="G23" s="8">
        <v>0.06</v>
      </c>
      <c r="H23" s="155">
        <v>0.18</v>
      </c>
      <c r="I23" s="256">
        <f t="shared" ref="I23:N23" si="4">(I7+I8)/I4</f>
        <v>0.1251569014210786</v>
      </c>
      <c r="J23" s="331" t="e">
        <f t="shared" si="4"/>
        <v>#DIV/0!</v>
      </c>
      <c r="K23" s="45" t="e">
        <f t="shared" si="4"/>
        <v>#DIV/0!</v>
      </c>
      <c r="L23" s="45" t="e">
        <f t="shared" si="4"/>
        <v>#DIV/0!</v>
      </c>
      <c r="M23" s="45" t="e">
        <f t="shared" si="4"/>
        <v>#DIV/0!</v>
      </c>
      <c r="N23" s="214" t="e">
        <f t="shared" si="4"/>
        <v>#DIV/0!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95"/>
      <c r="AZ23" s="298"/>
      <c r="BB23" s="20"/>
      <c r="BC23" s="43"/>
      <c r="BF23" s="24"/>
      <c r="BG23" s="24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7"/>
      <c r="CQ23" s="47"/>
    </row>
    <row r="24" spans="1:95">
      <c r="A24" s="395"/>
      <c r="B24" s="298"/>
      <c r="C24" s="6"/>
      <c r="D24" s="20" t="s">
        <v>25</v>
      </c>
      <c r="E24" s="43" t="s">
        <v>26</v>
      </c>
      <c r="F24" s="6"/>
      <c r="G24" s="8">
        <v>0.06</v>
      </c>
      <c r="H24" s="155">
        <v>0.15</v>
      </c>
      <c r="I24" s="256">
        <f t="shared" ref="I24:N24" si="5">I5/I4</f>
        <v>0.1520767023804187</v>
      </c>
      <c r="J24" s="331" t="e">
        <f t="shared" si="5"/>
        <v>#DIV/0!</v>
      </c>
      <c r="K24" s="45" t="e">
        <f t="shared" si="5"/>
        <v>#DIV/0!</v>
      </c>
      <c r="L24" s="45" t="e">
        <f t="shared" si="5"/>
        <v>#DIV/0!</v>
      </c>
      <c r="M24" s="45" t="e">
        <f t="shared" si="5"/>
        <v>#DIV/0!</v>
      </c>
      <c r="N24" s="214" t="e">
        <f t="shared" si="5"/>
        <v>#DIV/0!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95"/>
      <c r="AZ24" s="298"/>
      <c r="BB24" s="20"/>
      <c r="BC24" s="43"/>
      <c r="BF24" s="24"/>
      <c r="BG24" s="24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7"/>
      <c r="CQ24" s="47"/>
    </row>
    <row r="25" spans="1:95">
      <c r="A25" s="395"/>
      <c r="B25" s="66"/>
      <c r="C25" s="53"/>
      <c r="D25" s="31"/>
      <c r="E25" s="53"/>
      <c r="F25" s="13"/>
      <c r="G25" s="110"/>
      <c r="H25" s="156"/>
      <c r="I25" s="257"/>
      <c r="J25" s="332"/>
      <c r="K25" s="54"/>
      <c r="L25" s="54"/>
      <c r="M25" s="54"/>
      <c r="N25" s="21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95"/>
      <c r="AZ25" s="298"/>
      <c r="BA25" s="7"/>
      <c r="BB25" s="20"/>
      <c r="BC25" s="7"/>
      <c r="BF25" s="42"/>
      <c r="BG25" s="42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7"/>
      <c r="CQ25" s="47"/>
    </row>
    <row r="26" spans="1:95">
      <c r="A26" s="395"/>
      <c r="B26" s="298" t="s">
        <v>31</v>
      </c>
      <c r="C26" s="6"/>
      <c r="D26" s="20"/>
      <c r="E26" s="7"/>
      <c r="F26" s="6"/>
      <c r="G26" s="24"/>
      <c r="H26" s="157"/>
      <c r="I26" s="256"/>
      <c r="J26" s="331"/>
      <c r="K26" s="45"/>
      <c r="L26" s="45"/>
      <c r="M26" s="45"/>
      <c r="N26" s="214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95"/>
      <c r="AZ26" s="298"/>
      <c r="BB26" s="20"/>
      <c r="BC26" s="7"/>
      <c r="BF26" s="42"/>
      <c r="BG26" s="42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7"/>
      <c r="CQ26" s="47"/>
    </row>
    <row r="27" spans="1:95">
      <c r="A27" s="395"/>
      <c r="B27" s="298"/>
      <c r="C27" s="6"/>
      <c r="D27" s="20" t="s">
        <v>29</v>
      </c>
      <c r="E27" s="51" t="s">
        <v>33</v>
      </c>
      <c r="F27" s="6"/>
      <c r="G27" s="8">
        <v>4.8</v>
      </c>
      <c r="H27" s="155">
        <v>5.4</v>
      </c>
      <c r="I27" s="256">
        <f t="shared" ref="I27:N27" si="6">I10/I4</f>
        <v>5.1463946294885012</v>
      </c>
      <c r="J27" s="331" t="e">
        <f t="shared" si="6"/>
        <v>#DIV/0!</v>
      </c>
      <c r="K27" s="45" t="e">
        <f t="shared" si="6"/>
        <v>#DIV/0!</v>
      </c>
      <c r="L27" s="45" t="e">
        <f t="shared" si="6"/>
        <v>#DIV/0!</v>
      </c>
      <c r="M27" s="45" t="e">
        <f t="shared" si="6"/>
        <v>#DIV/0!</v>
      </c>
      <c r="N27" s="214" t="e">
        <f t="shared" si="6"/>
        <v>#DIV/0!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95"/>
      <c r="AZ27" s="298"/>
      <c r="BB27" s="20"/>
      <c r="BC27" s="51"/>
      <c r="BF27" s="55"/>
      <c r="BG27" s="42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7"/>
      <c r="CQ27" s="47"/>
    </row>
    <row r="28" spans="1:95">
      <c r="A28" s="395"/>
      <c r="B28" s="66"/>
      <c r="C28" s="13"/>
      <c r="D28" s="31"/>
      <c r="E28" s="56"/>
      <c r="F28" s="13"/>
      <c r="G28" s="154"/>
      <c r="H28" s="156"/>
      <c r="I28" s="257"/>
      <c r="J28" s="332"/>
      <c r="K28" s="54"/>
      <c r="L28" s="54"/>
      <c r="M28" s="54"/>
      <c r="N28" s="215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95"/>
      <c r="AZ28" s="298"/>
      <c r="BB28" s="20"/>
      <c r="BC28" s="51"/>
      <c r="BF28" s="42"/>
      <c r="BG28" s="42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K28" s="6"/>
      <c r="CL28" s="6"/>
      <c r="CN28" s="6"/>
      <c r="CO28" s="6"/>
      <c r="CP28" s="2"/>
    </row>
    <row r="29" spans="1:95">
      <c r="A29" s="395"/>
      <c r="B29" s="298" t="s">
        <v>36</v>
      </c>
      <c r="C29" s="6"/>
      <c r="D29" s="20"/>
      <c r="E29" s="51"/>
      <c r="F29" s="6"/>
      <c r="G29" s="48"/>
      <c r="H29" s="157"/>
      <c r="I29" s="256"/>
      <c r="J29" s="331"/>
      <c r="K29" s="45"/>
      <c r="L29" s="45"/>
      <c r="M29" s="45"/>
      <c r="N29" s="214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95"/>
      <c r="AZ29" s="298"/>
      <c r="BB29" s="20"/>
      <c r="BC29" s="51"/>
      <c r="BF29" s="42"/>
      <c r="BG29" s="42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K29" s="6"/>
      <c r="CL29" s="6"/>
      <c r="CN29" s="6"/>
      <c r="CO29" s="6"/>
      <c r="CP29" s="2"/>
    </row>
    <row r="30" spans="1:95">
      <c r="A30" s="395"/>
      <c r="B30" s="6"/>
      <c r="C30" s="6"/>
      <c r="D30" s="20" t="s">
        <v>34</v>
      </c>
      <c r="E30" s="51" t="s">
        <v>38</v>
      </c>
      <c r="F30" s="6"/>
      <c r="G30" s="8">
        <v>0.55000000000000004</v>
      </c>
      <c r="H30" s="155">
        <v>0.75</v>
      </c>
      <c r="I30" s="256">
        <f t="shared" ref="I30:N30" si="7">I11/I4</f>
        <v>1.0370175281301832</v>
      </c>
      <c r="J30" s="333" t="e">
        <f t="shared" si="7"/>
        <v>#DIV/0!</v>
      </c>
      <c r="K30" s="44" t="e">
        <f t="shared" si="7"/>
        <v>#DIV/0!</v>
      </c>
      <c r="L30" s="44" t="e">
        <f t="shared" si="7"/>
        <v>#DIV/0!</v>
      </c>
      <c r="M30" s="44" t="e">
        <f t="shared" si="7"/>
        <v>#DIV/0!</v>
      </c>
      <c r="N30" s="216" t="e">
        <f t="shared" si="7"/>
        <v>#DIV/0!</v>
      </c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95"/>
      <c r="BB30" s="20"/>
      <c r="BC30" s="51"/>
      <c r="BF30" s="42"/>
      <c r="BG30" s="42"/>
      <c r="BH30" s="3"/>
      <c r="BI30" s="25"/>
      <c r="BJ30" s="25"/>
      <c r="BK30" s="3"/>
      <c r="BL30" s="25"/>
      <c r="BM30" s="3"/>
      <c r="BN30" s="3"/>
      <c r="BO30" s="25"/>
      <c r="BQ30" s="25"/>
      <c r="BR30" s="3"/>
      <c r="BS30" s="25"/>
      <c r="BT30" s="3"/>
      <c r="BU30" s="25"/>
      <c r="BV30" s="3"/>
      <c r="BW30" s="58"/>
      <c r="BX30" s="3"/>
      <c r="BY30" s="59"/>
      <c r="BZ30" s="25"/>
      <c r="CA30" s="25"/>
      <c r="CB30" s="25"/>
      <c r="CC30" s="25"/>
      <c r="CD30" s="25"/>
      <c r="CE30" s="25"/>
      <c r="CF30" s="25"/>
      <c r="CH30" s="25"/>
      <c r="CI30" s="25"/>
      <c r="CJ30" s="3"/>
      <c r="CK30" s="25"/>
      <c r="CL30" s="25"/>
      <c r="CN30" s="6"/>
      <c r="CO30" s="25"/>
      <c r="CP30" s="2"/>
    </row>
    <row r="31" spans="1:95">
      <c r="A31" s="395"/>
      <c r="B31" s="6"/>
      <c r="C31" s="6"/>
      <c r="D31" s="20" t="s">
        <v>37</v>
      </c>
      <c r="E31" s="51" t="s">
        <v>40</v>
      </c>
      <c r="F31" s="6"/>
      <c r="G31" s="8">
        <v>0.1</v>
      </c>
      <c r="H31" s="155">
        <v>0.15</v>
      </c>
      <c r="I31" s="256">
        <f t="shared" ref="I31:N31" si="8">I12/I4</f>
        <v>0.12095418478504505</v>
      </c>
      <c r="J31" s="333" t="e">
        <f t="shared" si="8"/>
        <v>#DIV/0!</v>
      </c>
      <c r="K31" s="44" t="e">
        <f t="shared" si="8"/>
        <v>#DIV/0!</v>
      </c>
      <c r="L31" s="44" t="e">
        <f t="shared" si="8"/>
        <v>#DIV/0!</v>
      </c>
      <c r="M31" s="44" t="e">
        <f t="shared" si="8"/>
        <v>#DIV/0!</v>
      </c>
      <c r="N31" s="216" t="e">
        <f t="shared" si="8"/>
        <v>#DIV/0!</v>
      </c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95"/>
      <c r="BB31" s="20"/>
      <c r="BC31" s="51"/>
      <c r="BF31" s="42"/>
      <c r="BG31" s="42"/>
      <c r="BH31" s="3"/>
      <c r="BI31" s="25"/>
      <c r="BJ31" s="25"/>
      <c r="BK31" s="3"/>
      <c r="BL31" s="25"/>
      <c r="BM31" s="25"/>
      <c r="BN31" s="3"/>
      <c r="BO31" s="3"/>
      <c r="BQ31" s="3"/>
      <c r="BR31" s="3"/>
      <c r="BS31" s="25"/>
      <c r="BT31" s="25"/>
      <c r="BU31" s="59"/>
      <c r="BV31" s="3"/>
      <c r="BW31" s="25"/>
      <c r="BX31" s="59"/>
      <c r="BY31" s="25"/>
      <c r="BZ31" s="3"/>
      <c r="CA31" s="25"/>
      <c r="CB31" s="25"/>
      <c r="CC31" s="25"/>
      <c r="CD31" s="25"/>
      <c r="CE31" s="25"/>
      <c r="CF31" s="25"/>
      <c r="CH31" s="3"/>
      <c r="CI31" s="3"/>
      <c r="CJ31" s="3"/>
      <c r="CK31" s="3"/>
      <c r="CL31" s="25"/>
      <c r="CN31" s="6"/>
      <c r="CO31" s="59"/>
      <c r="CP31" s="2"/>
    </row>
    <row r="32" spans="1:95">
      <c r="A32" s="395"/>
      <c r="B32" s="6"/>
      <c r="C32" s="6"/>
      <c r="D32" s="20" t="s">
        <v>39</v>
      </c>
      <c r="E32" s="51" t="s">
        <v>42</v>
      </c>
      <c r="F32" s="6"/>
      <c r="G32" s="8">
        <v>0.01</v>
      </c>
      <c r="H32" s="155">
        <v>0.05</v>
      </c>
      <c r="I32" s="256">
        <f t="shared" ref="I32:N32" si="9">I13/I4</f>
        <v>4.2161653292688395E-2</v>
      </c>
      <c r="J32" s="333" t="e">
        <f t="shared" si="9"/>
        <v>#DIV/0!</v>
      </c>
      <c r="K32" s="44" t="e">
        <f t="shared" si="9"/>
        <v>#DIV/0!</v>
      </c>
      <c r="L32" s="44" t="e">
        <f t="shared" si="9"/>
        <v>#DIV/0!</v>
      </c>
      <c r="M32" s="44" t="e">
        <f t="shared" si="9"/>
        <v>#DIV/0!</v>
      </c>
      <c r="N32" s="216" t="e">
        <f t="shared" si="9"/>
        <v>#DIV/0!</v>
      </c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95"/>
      <c r="BB32" s="20"/>
      <c r="BC32" s="51"/>
      <c r="BF32" s="42"/>
      <c r="BG32" s="42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2"/>
    </row>
    <row r="33" spans="1:97">
      <c r="A33" s="395"/>
      <c r="B33" s="13"/>
      <c r="C33" s="13"/>
      <c r="D33" s="31"/>
      <c r="E33" s="31"/>
      <c r="F33" s="13"/>
      <c r="G33" s="110"/>
      <c r="H33" s="156"/>
      <c r="I33" s="258"/>
      <c r="J33" s="334"/>
      <c r="K33" s="94"/>
      <c r="L33" s="94"/>
      <c r="M33" s="94"/>
      <c r="N33" s="21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19"/>
      <c r="BB33" s="20"/>
      <c r="BC33" s="20"/>
      <c r="BF33" s="24"/>
      <c r="BG33" s="24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2"/>
    </row>
    <row r="34" spans="1:97">
      <c r="A34" s="395"/>
      <c r="B34" s="298" t="s">
        <v>52</v>
      </c>
      <c r="C34" s="6"/>
      <c r="D34" s="20"/>
      <c r="E34" s="20"/>
      <c r="F34" s="6"/>
      <c r="G34" s="24"/>
      <c r="H34" s="157"/>
      <c r="I34" s="259"/>
      <c r="J34" s="335"/>
      <c r="K34" s="60"/>
      <c r="L34" s="60"/>
      <c r="M34" s="60"/>
      <c r="N34" s="21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9"/>
      <c r="BB34" s="20"/>
      <c r="BC34" s="20"/>
      <c r="BF34" s="24"/>
      <c r="BG34" s="24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2"/>
    </row>
    <row r="35" spans="1:97" s="50" customFormat="1">
      <c r="A35" s="395"/>
      <c r="B35" s="6"/>
      <c r="C35" s="6"/>
      <c r="D35" s="20" t="s">
        <v>41</v>
      </c>
      <c r="E35" s="51" t="s">
        <v>46</v>
      </c>
      <c r="F35" s="6"/>
      <c r="G35" s="8">
        <v>0.01</v>
      </c>
      <c r="H35" s="155">
        <v>7.0000000000000007E-2</v>
      </c>
      <c r="I35" s="256">
        <f t="shared" ref="I35:N35" si="10">I14/I4</f>
        <v>1.2630564396826109E-2</v>
      </c>
      <c r="J35" s="333" t="e">
        <f t="shared" si="10"/>
        <v>#DIV/0!</v>
      </c>
      <c r="K35" s="44" t="e">
        <f t="shared" si="10"/>
        <v>#DIV/0!</v>
      </c>
      <c r="L35" s="44" t="e">
        <f t="shared" si="10"/>
        <v>#DIV/0!</v>
      </c>
      <c r="M35" s="44" t="e">
        <f t="shared" si="10"/>
        <v>#DIV/0!</v>
      </c>
      <c r="N35" s="216" t="e">
        <f t="shared" si="10"/>
        <v>#DIV/0!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95"/>
      <c r="AZ35" s="6"/>
      <c r="BA35" s="6"/>
      <c r="BB35" s="20"/>
      <c r="BC35" s="51"/>
      <c r="BD35" s="6"/>
      <c r="BE35" s="6"/>
      <c r="BF35" s="42"/>
      <c r="BG35" s="42"/>
      <c r="BH35" s="25"/>
      <c r="BI35" s="3"/>
      <c r="BJ35" s="25"/>
      <c r="BK35" s="3"/>
      <c r="BL35" s="3"/>
      <c r="BM35" s="25"/>
      <c r="BN35" s="3"/>
      <c r="BO35" s="25"/>
      <c r="BP35" s="6"/>
      <c r="BQ35" s="3"/>
      <c r="BR35" s="25"/>
      <c r="BS35" s="25"/>
      <c r="BT35" s="25"/>
      <c r="BU35" s="3"/>
      <c r="BV35" s="25"/>
      <c r="BW35" s="25"/>
      <c r="BX35" s="3"/>
      <c r="BY35" s="25"/>
      <c r="BZ35" s="3"/>
      <c r="CA35" s="25"/>
      <c r="CB35" s="3"/>
      <c r="CC35" s="25"/>
      <c r="CD35" s="25"/>
      <c r="CE35" s="25"/>
      <c r="CF35" s="25"/>
      <c r="CG35" s="6"/>
      <c r="CH35" s="3"/>
      <c r="CI35" s="3"/>
      <c r="CJ35" s="3"/>
      <c r="CK35" s="59"/>
      <c r="CL35" s="59"/>
      <c r="CM35" s="6"/>
      <c r="CN35" s="6"/>
      <c r="CO35" s="3"/>
      <c r="CP35" s="2"/>
      <c r="CQ35" s="2"/>
    </row>
    <row r="36" spans="1:97">
      <c r="A36" s="395"/>
      <c r="B36" s="6"/>
      <c r="C36" s="6"/>
      <c r="D36" s="20" t="s">
        <v>43</v>
      </c>
      <c r="E36" s="51" t="s">
        <v>44</v>
      </c>
      <c r="F36" s="6"/>
      <c r="G36" s="8">
        <v>0.66</v>
      </c>
      <c r="H36" s="155">
        <f>H30+H31+H32</f>
        <v>0.95000000000000007</v>
      </c>
      <c r="I36" s="256">
        <f t="shared" ref="I36:N36" si="11">(I11+I12+I13)/I4</f>
        <v>1.2001333662079166</v>
      </c>
      <c r="J36" s="333" t="e">
        <f t="shared" si="11"/>
        <v>#DIV/0!</v>
      </c>
      <c r="K36" s="44" t="e">
        <f t="shared" si="11"/>
        <v>#DIV/0!</v>
      </c>
      <c r="L36" s="44" t="e">
        <f t="shared" si="11"/>
        <v>#DIV/0!</v>
      </c>
      <c r="M36" s="44" t="e">
        <f t="shared" si="11"/>
        <v>#DIV/0!</v>
      </c>
      <c r="N36" s="216" t="e">
        <f t="shared" si="11"/>
        <v>#DIV/0!</v>
      </c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95"/>
      <c r="BB36" s="20"/>
      <c r="BC36" s="51"/>
      <c r="BF36" s="24"/>
      <c r="BG36" s="24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2"/>
    </row>
    <row r="37" spans="1:97" ht="5.0999999999999996" customHeight="1">
      <c r="A37" s="395"/>
      <c r="B37" s="6"/>
      <c r="C37" s="6"/>
      <c r="D37" s="20"/>
      <c r="E37" s="51"/>
      <c r="F37" s="6"/>
      <c r="G37" s="8"/>
      <c r="H37" s="155"/>
      <c r="I37" s="256"/>
      <c r="J37" s="333"/>
      <c r="K37" s="44"/>
      <c r="L37" s="44"/>
      <c r="M37" s="44"/>
      <c r="N37" s="21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95"/>
      <c r="BB37" s="20"/>
      <c r="BC37" s="51"/>
      <c r="BF37" s="24"/>
      <c r="BG37" s="24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2"/>
    </row>
    <row r="38" spans="1:97" s="50" customFormat="1">
      <c r="A38" s="395"/>
      <c r="B38" s="298"/>
      <c r="C38" s="6"/>
      <c r="D38" s="20" t="s">
        <v>45</v>
      </c>
      <c r="E38" s="43" t="s">
        <v>28</v>
      </c>
      <c r="F38" s="6"/>
      <c r="G38" s="279" t="s">
        <v>57</v>
      </c>
      <c r="H38" s="158" t="s">
        <v>57</v>
      </c>
      <c r="I38" s="256">
        <f t="shared" ref="I38:N38" si="12">I6/I4</f>
        <v>0.46623817635719728</v>
      </c>
      <c r="J38" s="333" t="e">
        <f t="shared" si="12"/>
        <v>#DIV/0!</v>
      </c>
      <c r="K38" s="44" t="e">
        <f t="shared" si="12"/>
        <v>#DIV/0!</v>
      </c>
      <c r="L38" s="44" t="e">
        <f t="shared" si="12"/>
        <v>#DIV/0!</v>
      </c>
      <c r="M38" s="44" t="e">
        <f t="shared" si="12"/>
        <v>#DIV/0!</v>
      </c>
      <c r="N38" s="216" t="e">
        <f t="shared" si="12"/>
        <v>#DIV/0!</v>
      </c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95"/>
      <c r="AZ38" s="298"/>
      <c r="BA38" s="6"/>
      <c r="BB38" s="20"/>
      <c r="BC38" s="43"/>
      <c r="BD38" s="6"/>
      <c r="BE38" s="6"/>
      <c r="BF38" s="42"/>
      <c r="BG38" s="42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7"/>
      <c r="CQ38" s="47"/>
    </row>
    <row r="39" spans="1:97">
      <c r="A39" s="395"/>
      <c r="B39" s="6"/>
      <c r="C39" s="6"/>
      <c r="D39" s="20" t="s">
        <v>47</v>
      </c>
      <c r="E39" s="51" t="s">
        <v>48</v>
      </c>
      <c r="F39" s="6"/>
      <c r="G39" s="8">
        <v>0.1</v>
      </c>
      <c r="H39" s="155">
        <v>0.15</v>
      </c>
      <c r="I39" s="256">
        <f t="shared" ref="I39:N39" si="13">I11/I10</f>
        <v>0.2015036939041055</v>
      </c>
      <c r="J39" s="333" t="e">
        <f t="shared" si="13"/>
        <v>#DIV/0!</v>
      </c>
      <c r="K39" s="44" t="e">
        <f t="shared" si="13"/>
        <v>#DIV/0!</v>
      </c>
      <c r="L39" s="44" t="e">
        <f t="shared" si="13"/>
        <v>#DIV/0!</v>
      </c>
      <c r="M39" s="44" t="e">
        <f t="shared" si="13"/>
        <v>#DIV/0!</v>
      </c>
      <c r="N39" s="216" t="e">
        <f t="shared" si="13"/>
        <v>#DIV/0!</v>
      </c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95"/>
      <c r="BB39" s="20"/>
      <c r="BC39" s="51"/>
      <c r="BF39" s="42"/>
      <c r="BG39" s="42"/>
      <c r="BH39" s="59"/>
      <c r="BI39" s="25"/>
      <c r="BJ39" s="25"/>
      <c r="BK39" s="3"/>
      <c r="BL39" s="25"/>
      <c r="BM39" s="25"/>
      <c r="BN39" s="3"/>
      <c r="BO39" s="25"/>
      <c r="BQ39" s="25"/>
      <c r="BR39" s="3"/>
      <c r="BS39" s="3"/>
      <c r="BT39" s="3"/>
      <c r="BU39" s="25"/>
      <c r="BV39" s="3"/>
      <c r="BW39" s="3"/>
      <c r="BX39" s="59"/>
      <c r="BY39" s="3"/>
      <c r="BZ39" s="25"/>
      <c r="CA39" s="3"/>
      <c r="CB39" s="25"/>
      <c r="CC39" s="3"/>
      <c r="CD39" s="25"/>
      <c r="CH39" s="25"/>
      <c r="CI39" s="25"/>
      <c r="CJ39" s="25"/>
      <c r="CK39" s="25"/>
      <c r="CL39" s="25"/>
      <c r="CN39" s="6"/>
      <c r="CO39" s="25"/>
      <c r="CP39" s="2"/>
    </row>
    <row r="40" spans="1:97" ht="13.5" thickBot="1">
      <c r="A40" s="396"/>
      <c r="B40" s="281"/>
      <c r="C40" s="281"/>
      <c r="D40" s="124"/>
      <c r="E40" s="282"/>
      <c r="F40" s="281"/>
      <c r="G40" s="283"/>
      <c r="H40" s="309"/>
      <c r="I40" s="365"/>
      <c r="J40" s="366"/>
      <c r="K40" s="367"/>
      <c r="L40" s="367"/>
      <c r="M40" s="367"/>
      <c r="N40" s="368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95"/>
      <c r="BB40" s="20"/>
      <c r="BC40" s="51"/>
      <c r="BF40" s="42"/>
      <c r="BG40" s="42"/>
      <c r="BH40" s="59"/>
      <c r="BI40" s="25"/>
      <c r="BJ40" s="25"/>
      <c r="BK40" s="3"/>
      <c r="BL40" s="25"/>
      <c r="BM40" s="25"/>
      <c r="BN40" s="3"/>
      <c r="BO40" s="25"/>
      <c r="BQ40" s="25"/>
      <c r="BR40" s="3"/>
      <c r="BS40" s="3"/>
      <c r="BT40" s="3"/>
      <c r="BU40" s="25"/>
      <c r="BV40" s="3"/>
      <c r="BW40" s="3"/>
      <c r="BX40" s="59"/>
      <c r="BY40" s="3"/>
      <c r="BZ40" s="25"/>
      <c r="CA40" s="3"/>
      <c r="CB40" s="25"/>
      <c r="CC40" s="3"/>
      <c r="CD40" s="25"/>
      <c r="CH40" s="25"/>
      <c r="CI40" s="25"/>
      <c r="CJ40" s="25"/>
      <c r="CK40" s="25"/>
      <c r="CL40" s="25"/>
      <c r="CN40" s="6"/>
      <c r="CO40" s="25"/>
      <c r="CP40" s="2"/>
    </row>
    <row r="41" spans="1:97" ht="5.0999999999999996" customHeight="1">
      <c r="A41" s="388"/>
      <c r="C41" s="6"/>
      <c r="D41" s="20"/>
      <c r="E41" s="20"/>
      <c r="F41" s="6"/>
      <c r="G41" s="24"/>
      <c r="H41" s="24"/>
      <c r="I41" s="259"/>
      <c r="J41" s="335"/>
      <c r="K41" s="60"/>
      <c r="L41" s="60"/>
      <c r="M41" s="60"/>
      <c r="N41" s="21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19"/>
      <c r="BB41" s="20"/>
      <c r="BC41" s="20"/>
      <c r="BF41" s="24"/>
      <c r="BG41" s="24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2"/>
    </row>
    <row r="42" spans="1:97" ht="13.5" thickBot="1">
      <c r="A42" s="389"/>
      <c r="B42" s="62"/>
      <c r="C42" s="6"/>
      <c r="D42" s="20"/>
      <c r="E42" s="20"/>
      <c r="F42" s="6"/>
      <c r="G42" s="6"/>
      <c r="H42" s="76" t="s">
        <v>89</v>
      </c>
      <c r="I42" s="259"/>
      <c r="J42" s="335"/>
      <c r="K42" s="60"/>
      <c r="L42" s="60"/>
      <c r="M42" s="60"/>
      <c r="N42" s="21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6"/>
      <c r="AZ42" s="62"/>
      <c r="BB42" s="20"/>
      <c r="BC42" s="20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2"/>
    </row>
    <row r="43" spans="1:97" ht="12.75" customHeight="1">
      <c r="A43" s="394" t="s">
        <v>49</v>
      </c>
      <c r="B43" s="135" t="s">
        <v>19</v>
      </c>
      <c r="C43" s="273"/>
      <c r="D43" s="120"/>
      <c r="E43" s="125"/>
      <c r="F43" s="273"/>
      <c r="G43" s="285"/>
      <c r="H43" s="304"/>
      <c r="I43" s="348"/>
      <c r="J43" s="349"/>
      <c r="K43" s="350"/>
      <c r="L43" s="350"/>
      <c r="M43" s="350"/>
      <c r="N43" s="351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6"/>
      <c r="AZ43" s="62"/>
      <c r="BB43" s="20"/>
      <c r="BC43" s="20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2"/>
    </row>
    <row r="44" spans="1:97" s="2" customFormat="1" ht="12.75" customHeight="1">
      <c r="A44" s="395"/>
      <c r="B44" s="82"/>
      <c r="C44" s="6"/>
      <c r="D44" s="22" t="str">
        <f t="shared" ref="D44:E47" si="14">D21</f>
        <v>P 01</v>
      </c>
      <c r="E44" s="43" t="str">
        <f t="shared" si="14"/>
        <v>gF / BGF</v>
      </c>
      <c r="F44" s="78"/>
      <c r="G44" s="93" t="s">
        <v>58</v>
      </c>
      <c r="H44" s="80">
        <f>G21</f>
        <v>0.66</v>
      </c>
      <c r="I44" s="260">
        <f>I21/$G$21</f>
        <v>1.0233630898619639</v>
      </c>
      <c r="J44" s="336" t="e">
        <f t="shared" ref="J44:N44" si="15">J21/$G$21</f>
        <v>#DIV/0!</v>
      </c>
      <c r="K44" s="186" t="e">
        <f t="shared" si="15"/>
        <v>#DIV/0!</v>
      </c>
      <c r="L44" s="186" t="e">
        <f t="shared" si="15"/>
        <v>#DIV/0!</v>
      </c>
      <c r="M44" s="186" t="e">
        <f t="shared" si="15"/>
        <v>#DIV/0!</v>
      </c>
      <c r="N44" s="219" t="e">
        <f t="shared" si="15"/>
        <v>#DIV/0!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95"/>
      <c r="AZ44" s="298"/>
      <c r="BA44" s="6"/>
      <c r="BB44" s="298"/>
      <c r="BC44" s="43"/>
      <c r="BD44" s="6"/>
      <c r="BE44" s="6"/>
      <c r="BF44" s="6"/>
      <c r="BG44" s="6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R44" s="10"/>
      <c r="CS44" s="10"/>
    </row>
    <row r="45" spans="1:97" s="2" customFormat="1">
      <c r="A45" s="395"/>
      <c r="B45" s="82"/>
      <c r="C45" s="6"/>
      <c r="D45" s="22" t="str">
        <f t="shared" si="14"/>
        <v>P 02</v>
      </c>
      <c r="E45" s="43" t="str">
        <f t="shared" si="14"/>
        <v>NGF / BGF</v>
      </c>
      <c r="F45" s="78"/>
      <c r="G45" s="93" t="s">
        <v>58</v>
      </c>
      <c r="H45" s="80">
        <f>G22</f>
        <v>0.83</v>
      </c>
      <c r="I45" s="261">
        <f>I22/$G$22</f>
        <v>1.0393598313166375</v>
      </c>
      <c r="J45" s="337" t="e">
        <f t="shared" ref="J45:N45" si="16">J22/$G$22</f>
        <v>#DIV/0!</v>
      </c>
      <c r="K45" s="187" t="e">
        <f t="shared" si="16"/>
        <v>#DIV/0!</v>
      </c>
      <c r="L45" s="187" t="e">
        <f t="shared" si="16"/>
        <v>#DIV/0!</v>
      </c>
      <c r="M45" s="187" t="e">
        <f t="shared" si="16"/>
        <v>#DIV/0!</v>
      </c>
      <c r="N45" s="220" t="e">
        <f t="shared" si="16"/>
        <v>#DIV/0!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95"/>
      <c r="AZ45" s="298"/>
      <c r="BA45" s="6"/>
      <c r="BB45" s="298"/>
      <c r="BC45" s="43"/>
      <c r="BD45" s="6"/>
      <c r="BE45" s="6"/>
      <c r="BF45" s="6"/>
      <c r="BG45" s="6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R45" s="10"/>
      <c r="CS45" s="10"/>
    </row>
    <row r="46" spans="1:97" s="2" customFormat="1">
      <c r="A46" s="395"/>
      <c r="B46" s="82"/>
      <c r="C46" s="7"/>
      <c r="D46" s="22" t="str">
        <f t="shared" si="14"/>
        <v>P 03</v>
      </c>
      <c r="E46" s="43" t="str">
        <f t="shared" si="14"/>
        <v>(FF+RNF) / gF</v>
      </c>
      <c r="F46" s="78"/>
      <c r="G46" s="93" t="s">
        <v>59</v>
      </c>
      <c r="H46" s="80">
        <f>H23</f>
        <v>0.18</v>
      </c>
      <c r="I46" s="261">
        <f>$H$23/I23</f>
        <v>1.4381947615849562</v>
      </c>
      <c r="J46" s="337" t="e">
        <f t="shared" ref="J46:N46" si="17">$H$23/J23</f>
        <v>#DIV/0!</v>
      </c>
      <c r="K46" s="187" t="e">
        <f t="shared" si="17"/>
        <v>#DIV/0!</v>
      </c>
      <c r="L46" s="187" t="e">
        <f t="shared" si="17"/>
        <v>#DIV/0!</v>
      </c>
      <c r="M46" s="187" t="e">
        <f t="shared" si="17"/>
        <v>#DIV/0!</v>
      </c>
      <c r="N46" s="220" t="e">
        <f t="shared" si="17"/>
        <v>#DIV/0!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95"/>
      <c r="AZ46" s="298"/>
      <c r="BA46" s="7"/>
      <c r="BB46" s="298"/>
      <c r="BC46" s="43"/>
      <c r="BD46" s="7"/>
      <c r="BE46" s="7"/>
      <c r="BF46" s="7"/>
      <c r="BG46" s="7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65"/>
      <c r="CR46" s="10"/>
      <c r="CS46" s="10"/>
    </row>
    <row r="47" spans="1:97" s="2" customFormat="1">
      <c r="A47" s="395"/>
      <c r="B47" s="82"/>
      <c r="C47" s="7"/>
      <c r="D47" s="22" t="str">
        <f t="shared" si="14"/>
        <v>P 04</v>
      </c>
      <c r="E47" s="43" t="str">
        <f t="shared" si="14"/>
        <v>aVF / gF</v>
      </c>
      <c r="F47" s="161"/>
      <c r="G47" s="163" t="s">
        <v>59</v>
      </c>
      <c r="H47" s="117">
        <f>H24</f>
        <v>0.15</v>
      </c>
      <c r="I47" s="268">
        <f>$H$24/I24</f>
        <v>0.98634437525332541</v>
      </c>
      <c r="J47" s="344" t="e">
        <f t="shared" ref="J47:N47" si="18">$H$24/J24</f>
        <v>#DIV/0!</v>
      </c>
      <c r="K47" s="245" t="e">
        <f t="shared" si="18"/>
        <v>#DIV/0!</v>
      </c>
      <c r="L47" s="245" t="e">
        <f t="shared" si="18"/>
        <v>#DIV/0!</v>
      </c>
      <c r="M47" s="245" t="e">
        <f t="shared" si="18"/>
        <v>#DIV/0!</v>
      </c>
      <c r="N47" s="346" t="e">
        <f t="shared" si="18"/>
        <v>#DIV/0!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95"/>
      <c r="AZ47" s="298"/>
      <c r="BA47" s="7"/>
      <c r="BB47" s="298"/>
      <c r="BC47" s="43"/>
      <c r="BD47" s="7"/>
      <c r="BE47" s="7"/>
      <c r="BF47" s="7"/>
      <c r="BG47" s="7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65"/>
      <c r="CR47" s="10"/>
      <c r="CS47" s="10"/>
    </row>
    <row r="48" spans="1:97" s="2" customFormat="1">
      <c r="A48" s="395"/>
      <c r="B48" s="82"/>
      <c r="C48" s="7"/>
      <c r="D48" s="159" t="s">
        <v>84</v>
      </c>
      <c r="E48" s="131"/>
      <c r="F48" s="161"/>
      <c r="G48" s="164"/>
      <c r="H48" s="80"/>
      <c r="I48" s="263">
        <f>I71/$C$66</f>
        <v>1.0261438367111675</v>
      </c>
      <c r="J48" s="338" t="e">
        <f t="shared" ref="J48:N48" si="19">J71/$C$66</f>
        <v>#DIV/0!</v>
      </c>
      <c r="K48" s="189" t="e">
        <f t="shared" si="19"/>
        <v>#DIV/0!</v>
      </c>
      <c r="L48" s="189" t="e">
        <f t="shared" si="19"/>
        <v>#DIV/0!</v>
      </c>
      <c r="M48" s="189" t="e">
        <f t="shared" si="19"/>
        <v>#DIV/0!</v>
      </c>
      <c r="N48" s="222" t="e">
        <f t="shared" si="19"/>
        <v>#DIV/0!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95"/>
      <c r="AZ48" s="298"/>
      <c r="BA48" s="7"/>
      <c r="BB48" s="20"/>
      <c r="BC48" s="7"/>
      <c r="BD48" s="6"/>
      <c r="BE48" s="6"/>
      <c r="BF48" s="42"/>
      <c r="BG48" s="42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R48" s="10"/>
      <c r="CS48" s="10"/>
    </row>
    <row r="49" spans="1:97" s="2" customFormat="1">
      <c r="A49" s="395"/>
      <c r="B49" s="77" t="s">
        <v>31</v>
      </c>
      <c r="C49" s="63"/>
      <c r="D49" s="295"/>
      <c r="E49" s="130"/>
      <c r="F49" s="63"/>
      <c r="G49" s="165"/>
      <c r="H49" s="118"/>
      <c r="I49" s="261"/>
      <c r="J49" s="337"/>
      <c r="K49" s="190"/>
      <c r="L49" s="190"/>
      <c r="M49" s="190"/>
      <c r="N49" s="22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95"/>
      <c r="AZ49" s="298"/>
      <c r="BA49" s="6"/>
      <c r="BB49" s="20"/>
      <c r="BC49" s="7"/>
      <c r="BD49" s="6"/>
      <c r="BE49" s="6"/>
      <c r="BF49" s="42"/>
      <c r="BG49" s="42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R49" s="10"/>
      <c r="CS49" s="10"/>
    </row>
    <row r="50" spans="1:97" s="2" customFormat="1">
      <c r="A50" s="395"/>
      <c r="B50" s="93"/>
      <c r="C50" s="6"/>
      <c r="D50" s="22" t="str">
        <f>D27</f>
        <v>P 06</v>
      </c>
      <c r="E50" s="128" t="str">
        <f>E27</f>
        <v>BRI / gF</v>
      </c>
      <c r="F50" s="161"/>
      <c r="G50" s="163" t="s">
        <v>59</v>
      </c>
      <c r="H50" s="117">
        <f>H27</f>
        <v>5.4</v>
      </c>
      <c r="I50" s="262">
        <f>$H$27/I27</f>
        <v>1.0492782595913568</v>
      </c>
      <c r="J50" s="339" t="e">
        <f t="shared" ref="J50:N50" si="20">$H$27/J27</f>
        <v>#DIV/0!</v>
      </c>
      <c r="K50" s="195" t="e">
        <f t="shared" si="20"/>
        <v>#DIV/0!</v>
      </c>
      <c r="L50" s="195" t="e">
        <f t="shared" si="20"/>
        <v>#DIV/0!</v>
      </c>
      <c r="M50" s="195" t="e">
        <f t="shared" si="20"/>
        <v>#DIV/0!</v>
      </c>
      <c r="N50" s="347" t="e">
        <f t="shared" si="20"/>
        <v>#DIV/0!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95"/>
      <c r="AZ50" s="298"/>
      <c r="BA50" s="6"/>
      <c r="BB50" s="298"/>
      <c r="BC50" s="51"/>
      <c r="BD50" s="6"/>
      <c r="BE50" s="6"/>
      <c r="BF50" s="6"/>
      <c r="BG50" s="6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R50" s="10"/>
      <c r="CS50" s="10"/>
    </row>
    <row r="51" spans="1:97" s="2" customFormat="1">
      <c r="A51" s="395"/>
      <c r="B51" s="52"/>
      <c r="C51" s="53"/>
      <c r="D51" s="159" t="s">
        <v>65</v>
      </c>
      <c r="E51" s="128"/>
      <c r="F51" s="161"/>
      <c r="G51" s="166"/>
      <c r="H51" s="117"/>
      <c r="I51" s="263">
        <f>I74/$C$72</f>
        <v>1.0492782595913568</v>
      </c>
      <c r="J51" s="338" t="e">
        <f t="shared" ref="J51:N51" si="21">J74/$C$72</f>
        <v>#DIV/0!</v>
      </c>
      <c r="K51" s="189" t="e">
        <f t="shared" si="21"/>
        <v>#DIV/0!</v>
      </c>
      <c r="L51" s="189" t="e">
        <f t="shared" si="21"/>
        <v>#DIV/0!</v>
      </c>
      <c r="M51" s="189" t="e">
        <f t="shared" si="21"/>
        <v>#DIV/0!</v>
      </c>
      <c r="N51" s="222" t="e">
        <f t="shared" si="21"/>
        <v>#DIV/0!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95"/>
      <c r="AZ51" s="298"/>
      <c r="BA51" s="7"/>
      <c r="BB51" s="20"/>
      <c r="BC51" s="51"/>
      <c r="BD51" s="6"/>
      <c r="BE51" s="6"/>
      <c r="BF51" s="42"/>
      <c r="BG51" s="42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R51" s="10"/>
      <c r="CS51" s="10"/>
    </row>
    <row r="52" spans="1:97" s="2" customFormat="1">
      <c r="A52" s="395"/>
      <c r="B52" s="77" t="s">
        <v>36</v>
      </c>
      <c r="C52" s="63"/>
      <c r="D52" s="295"/>
      <c r="E52" s="130"/>
      <c r="F52" s="63"/>
      <c r="G52" s="165"/>
      <c r="H52" s="118"/>
      <c r="I52" s="261"/>
      <c r="J52" s="337"/>
      <c r="K52" s="190"/>
      <c r="L52" s="190"/>
      <c r="M52" s="190"/>
      <c r="N52" s="22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95"/>
      <c r="AZ52" s="298"/>
      <c r="BA52" s="6"/>
      <c r="BB52" s="20"/>
      <c r="BC52" s="51"/>
      <c r="BD52" s="6"/>
      <c r="BE52" s="6"/>
      <c r="BF52" s="42"/>
      <c r="BG52" s="42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R52" s="10"/>
      <c r="CS52" s="10"/>
    </row>
    <row r="53" spans="1:97" s="2" customFormat="1">
      <c r="A53" s="395"/>
      <c r="B53" s="93"/>
      <c r="C53" s="6"/>
      <c r="D53" s="22" t="str">
        <f t="shared" ref="D53:E62" si="22">D30</f>
        <v>P 08</v>
      </c>
      <c r="E53" s="43" t="str">
        <f t="shared" si="22"/>
        <v>FAF / gF</v>
      </c>
      <c r="F53" s="78"/>
      <c r="G53" s="93" t="s">
        <v>59</v>
      </c>
      <c r="H53" s="80">
        <f>H30</f>
        <v>0.75</v>
      </c>
      <c r="I53" s="261">
        <f>$H$30/I30</f>
        <v>0.72322789119322184</v>
      </c>
      <c r="J53" s="337" t="e">
        <f t="shared" ref="J53:N53" si="23">$H$30/J30</f>
        <v>#DIV/0!</v>
      </c>
      <c r="K53" s="187" t="e">
        <f t="shared" si="23"/>
        <v>#DIV/0!</v>
      </c>
      <c r="L53" s="187" t="e">
        <f t="shared" si="23"/>
        <v>#DIV/0!</v>
      </c>
      <c r="M53" s="187" t="e">
        <f t="shared" si="23"/>
        <v>#DIV/0!</v>
      </c>
      <c r="N53" s="220" t="e">
        <f t="shared" si="23"/>
        <v>#DIV/0!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95"/>
      <c r="AZ53" s="298"/>
      <c r="BA53" s="6"/>
      <c r="BB53" s="298"/>
      <c r="BC53" s="51"/>
      <c r="BD53" s="6"/>
      <c r="BE53" s="6"/>
      <c r="BF53" s="6"/>
      <c r="BG53" s="6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R53" s="10"/>
      <c r="CS53" s="10"/>
    </row>
    <row r="54" spans="1:97" s="2" customFormat="1">
      <c r="A54" s="395"/>
      <c r="B54" s="111"/>
      <c r="C54" s="6"/>
      <c r="D54" s="22" t="str">
        <f t="shared" si="22"/>
        <v>P 09</v>
      </c>
      <c r="E54" s="43" t="str">
        <f t="shared" si="22"/>
        <v>FeTü / gF</v>
      </c>
      <c r="F54" s="78"/>
      <c r="G54" s="93" t="s">
        <v>59</v>
      </c>
      <c r="H54" s="80">
        <f>H31</f>
        <v>0.15</v>
      </c>
      <c r="I54" s="261">
        <f>$H$31/I31</f>
        <v>1.2401389854065323</v>
      </c>
      <c r="J54" s="337" t="e">
        <f t="shared" ref="J54:N54" si="24">$H$31/J31</f>
        <v>#DIV/0!</v>
      </c>
      <c r="K54" s="187" t="e">
        <f t="shared" si="24"/>
        <v>#DIV/0!</v>
      </c>
      <c r="L54" s="187" t="e">
        <f t="shared" si="24"/>
        <v>#DIV/0!</v>
      </c>
      <c r="M54" s="187" t="e">
        <f t="shared" si="24"/>
        <v>#DIV/0!</v>
      </c>
      <c r="N54" s="220" t="e">
        <f t="shared" si="24"/>
        <v>#DIV/0!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95"/>
      <c r="AZ54" s="5"/>
      <c r="BA54" s="6"/>
      <c r="BB54" s="298"/>
      <c r="BC54" s="51"/>
      <c r="BD54" s="6"/>
      <c r="BE54" s="6"/>
      <c r="BF54" s="6"/>
      <c r="BG54" s="6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R54" s="10"/>
      <c r="CS54" s="10"/>
    </row>
    <row r="55" spans="1:97" s="2" customFormat="1">
      <c r="A55" s="395"/>
      <c r="B55" s="111"/>
      <c r="C55" s="6"/>
      <c r="D55" s="296" t="str">
        <f t="shared" si="22"/>
        <v>P 10</v>
      </c>
      <c r="E55" s="128" t="str">
        <f t="shared" si="22"/>
        <v>SoA / gF</v>
      </c>
      <c r="F55" s="161"/>
      <c r="G55" s="163" t="s">
        <v>59</v>
      </c>
      <c r="H55" s="117">
        <f>H32</f>
        <v>0.05</v>
      </c>
      <c r="I55" s="262">
        <f>$H$32/I32</f>
        <v>1.1859117490696438</v>
      </c>
      <c r="J55" s="339" t="e">
        <f t="shared" ref="J55:N55" si="25">$H$32/J32</f>
        <v>#DIV/0!</v>
      </c>
      <c r="K55" s="188" t="e">
        <f t="shared" si="25"/>
        <v>#DIV/0!</v>
      </c>
      <c r="L55" s="188" t="e">
        <f t="shared" si="25"/>
        <v>#DIV/0!</v>
      </c>
      <c r="M55" s="188" t="e">
        <f t="shared" si="25"/>
        <v>#DIV/0!</v>
      </c>
      <c r="N55" s="221" t="e">
        <f t="shared" si="25"/>
        <v>#DIV/0!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95"/>
      <c r="AZ55" s="5"/>
      <c r="BA55" s="6"/>
      <c r="BB55" s="298"/>
      <c r="BC55" s="51"/>
      <c r="BD55" s="6"/>
      <c r="BE55" s="6"/>
      <c r="BF55" s="6"/>
      <c r="BG55" s="6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</row>
    <row r="56" spans="1:97" s="2" customFormat="1">
      <c r="A56" s="395"/>
      <c r="B56" s="112"/>
      <c r="C56" s="69"/>
      <c r="D56" s="159" t="s">
        <v>66</v>
      </c>
      <c r="E56" s="128"/>
      <c r="F56" s="162"/>
      <c r="G56" s="75"/>
      <c r="H56" s="117"/>
      <c r="I56" s="263">
        <f>I79/$C$75</f>
        <v>0.95</v>
      </c>
      <c r="J56" s="338" t="e">
        <f t="shared" ref="J56:N56" si="26">J79/$C$75</f>
        <v>#DIV/0!</v>
      </c>
      <c r="K56" s="189" t="e">
        <f t="shared" si="26"/>
        <v>#DIV/0!</v>
      </c>
      <c r="L56" s="189" t="e">
        <f t="shared" si="26"/>
        <v>#DIV/0!</v>
      </c>
      <c r="M56" s="189" t="e">
        <f t="shared" si="26"/>
        <v>#DIV/0!</v>
      </c>
      <c r="N56" s="222" t="e">
        <f t="shared" si="26"/>
        <v>#DIV/0!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95"/>
      <c r="AZ56" s="5"/>
      <c r="BA56" s="67"/>
      <c r="BB56" s="298"/>
      <c r="BC56" s="51"/>
      <c r="BD56" s="7"/>
      <c r="BE56" s="7"/>
      <c r="BF56" s="7"/>
      <c r="BG56" s="7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68"/>
      <c r="CR56" s="10"/>
      <c r="CS56" s="10"/>
    </row>
    <row r="57" spans="1:97" s="2" customFormat="1">
      <c r="A57" s="395"/>
      <c r="B57" s="82" t="s">
        <v>52</v>
      </c>
      <c r="C57" s="67"/>
      <c r="D57" s="22"/>
      <c r="E57" s="43"/>
      <c r="F57" s="7"/>
      <c r="G57" s="167"/>
      <c r="H57" s="80"/>
      <c r="I57" s="264"/>
      <c r="J57" s="340"/>
      <c r="K57" s="192"/>
      <c r="L57" s="192"/>
      <c r="M57" s="192"/>
      <c r="N57" s="2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95"/>
      <c r="AZ57" s="5"/>
      <c r="BA57" s="67"/>
      <c r="BB57" s="298"/>
      <c r="BC57" s="51"/>
      <c r="BD57" s="7"/>
      <c r="BE57" s="7"/>
      <c r="BF57" s="7"/>
      <c r="BG57" s="7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68"/>
      <c r="CR57" s="10"/>
      <c r="CS57" s="10"/>
    </row>
    <row r="58" spans="1:97" s="50" customFormat="1">
      <c r="A58" s="395"/>
      <c r="B58" s="111"/>
      <c r="C58" s="6"/>
      <c r="D58" s="22" t="str">
        <f t="shared" si="22"/>
        <v>P 11</v>
      </c>
      <c r="E58" s="43" t="str">
        <f t="shared" si="22"/>
        <v>LUA / gF</v>
      </c>
      <c r="F58" s="78"/>
      <c r="G58" s="93" t="s">
        <v>59</v>
      </c>
      <c r="H58" s="80">
        <f>H35</f>
        <v>7.0000000000000007E-2</v>
      </c>
      <c r="I58" s="260">
        <f>$H$35/I35</f>
        <v>5.5421118012422363</v>
      </c>
      <c r="J58" s="336" t="e">
        <f t="shared" ref="J58:N58" si="27">$H$35/J35</f>
        <v>#DIV/0!</v>
      </c>
      <c r="K58" s="186" t="e">
        <f t="shared" si="27"/>
        <v>#DIV/0!</v>
      </c>
      <c r="L58" s="186" t="e">
        <f t="shared" si="27"/>
        <v>#DIV/0!</v>
      </c>
      <c r="M58" s="186" t="e">
        <f t="shared" si="27"/>
        <v>#DIV/0!</v>
      </c>
      <c r="N58" s="219" t="e">
        <f t="shared" si="27"/>
        <v>#DIV/0!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95"/>
      <c r="AZ58" s="5"/>
      <c r="BA58" s="6"/>
      <c r="BB58" s="298"/>
      <c r="BC58" s="51"/>
      <c r="BD58" s="6"/>
      <c r="BE58" s="6"/>
      <c r="BF58" s="6"/>
      <c r="BG58" s="6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2"/>
      <c r="CQ58" s="2"/>
    </row>
    <row r="59" spans="1:97">
      <c r="A59" s="395"/>
      <c r="B59" s="111"/>
      <c r="C59" s="67"/>
      <c r="D59" s="296" t="str">
        <f t="shared" si="22"/>
        <v>P 12</v>
      </c>
      <c r="E59" s="128" t="str">
        <f t="shared" si="22"/>
        <v>(FAF+FeTü+SoA) / gF</v>
      </c>
      <c r="F59" s="161"/>
      <c r="G59" s="163" t="s">
        <v>59</v>
      </c>
      <c r="H59" s="117">
        <f>H36</f>
        <v>0.95000000000000007</v>
      </c>
      <c r="I59" s="262">
        <f>$H$36/I36</f>
        <v>0.79157869179300677</v>
      </c>
      <c r="J59" s="339" t="e">
        <f t="shared" ref="J59:N59" si="28">$H$36/J36</f>
        <v>#DIV/0!</v>
      </c>
      <c r="K59" s="188" t="e">
        <f t="shared" si="28"/>
        <v>#DIV/0!</v>
      </c>
      <c r="L59" s="188" t="e">
        <f t="shared" si="28"/>
        <v>#DIV/0!</v>
      </c>
      <c r="M59" s="188" t="e">
        <f t="shared" si="28"/>
        <v>#DIV/0!</v>
      </c>
      <c r="N59" s="221" t="e">
        <f t="shared" si="28"/>
        <v>#DIV/0!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95"/>
      <c r="AZ59" s="5"/>
      <c r="BA59" s="67"/>
      <c r="BB59" s="298"/>
      <c r="BC59" s="51"/>
      <c r="BD59" s="7"/>
      <c r="BE59" s="7"/>
      <c r="BF59" s="7"/>
      <c r="BG59" s="7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68"/>
    </row>
    <row r="60" spans="1:97" ht="12.75" customHeight="1">
      <c r="A60" s="395"/>
      <c r="B60" s="111"/>
      <c r="C60" s="67"/>
      <c r="D60" s="159" t="s">
        <v>67</v>
      </c>
      <c r="E60" s="131"/>
      <c r="F60" s="168"/>
      <c r="G60" s="169"/>
      <c r="H60" s="305"/>
      <c r="I60" s="265">
        <f>I83/$C$80</f>
        <v>1.01</v>
      </c>
      <c r="J60" s="341" t="e">
        <f t="shared" ref="J60:N60" si="29">J83/$C$80</f>
        <v>#DIV/0!</v>
      </c>
      <c r="K60" s="193" t="e">
        <f t="shared" si="29"/>
        <v>#DIV/0!</v>
      </c>
      <c r="L60" s="193" t="e">
        <f t="shared" si="29"/>
        <v>#DIV/0!</v>
      </c>
      <c r="M60" s="193" t="e">
        <f t="shared" si="29"/>
        <v>#DIV/0!</v>
      </c>
      <c r="N60" s="225" t="e">
        <f t="shared" si="29"/>
        <v>#DIV/0!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95"/>
      <c r="AZ60" s="5"/>
      <c r="BA60" s="67"/>
      <c r="BB60" s="298"/>
      <c r="BC60" s="51"/>
      <c r="BD60" s="7"/>
      <c r="BE60" s="7"/>
      <c r="BF60" s="7"/>
      <c r="BG60" s="7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68"/>
    </row>
    <row r="61" spans="1:97" s="50" customFormat="1">
      <c r="A61" s="395"/>
      <c r="B61" s="82"/>
      <c r="C61" s="6"/>
      <c r="D61" s="22" t="str">
        <f t="shared" si="22"/>
        <v>P 13</v>
      </c>
      <c r="E61" s="43" t="str">
        <f t="shared" si="22"/>
        <v>bIF / gF</v>
      </c>
      <c r="F61" s="6"/>
      <c r="G61" s="6"/>
      <c r="H61" s="80" t="str">
        <f>H38</f>
        <v>---</v>
      </c>
      <c r="I61" s="266" t="e">
        <f t="shared" ref="I61:N61" si="30">IF((($H$38/I38)&lt;$C$65),$C$65,IF((($H$38/I38)&gt;$D$65),$D$65,($H$38/I38)))</f>
        <v>#VALUE!</v>
      </c>
      <c r="J61" s="342" t="e">
        <f t="shared" si="30"/>
        <v>#VALUE!</v>
      </c>
      <c r="K61" s="194" t="e">
        <f t="shared" si="30"/>
        <v>#VALUE!</v>
      </c>
      <c r="L61" s="194" t="e">
        <f t="shared" si="30"/>
        <v>#VALUE!</v>
      </c>
      <c r="M61" s="194" t="e">
        <f t="shared" si="30"/>
        <v>#VALUE!</v>
      </c>
      <c r="N61" s="226" t="e">
        <f t="shared" si="30"/>
        <v>#VALUE!</v>
      </c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95"/>
      <c r="AZ61" s="298"/>
      <c r="BA61" s="6"/>
      <c r="BB61" s="298"/>
      <c r="BC61" s="43"/>
      <c r="BD61" s="6"/>
      <c r="BE61" s="6"/>
      <c r="BF61" s="6"/>
      <c r="BG61" s="6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2"/>
      <c r="CQ61" s="2"/>
    </row>
    <row r="62" spans="1:97">
      <c r="A62" s="395"/>
      <c r="B62" s="111"/>
      <c r="C62" s="67"/>
      <c r="D62" s="22" t="str">
        <f t="shared" si="22"/>
        <v>P 14</v>
      </c>
      <c r="E62" s="43" t="str">
        <f t="shared" si="22"/>
        <v>FAF / BRI</v>
      </c>
      <c r="F62" s="7"/>
      <c r="G62" s="7"/>
      <c r="H62" s="80">
        <f>H39</f>
        <v>0.15</v>
      </c>
      <c r="I62" s="261">
        <f>$H$39/I39</f>
        <v>0.7444032270266181</v>
      </c>
      <c r="J62" s="337" t="e">
        <f t="shared" ref="J62:N62" si="31">$H$39/J39</f>
        <v>#DIV/0!</v>
      </c>
      <c r="K62" s="187" t="e">
        <f t="shared" si="31"/>
        <v>#DIV/0!</v>
      </c>
      <c r="L62" s="187" t="e">
        <f t="shared" si="31"/>
        <v>#DIV/0!</v>
      </c>
      <c r="M62" s="187" t="e">
        <f t="shared" si="31"/>
        <v>#DIV/0!</v>
      </c>
      <c r="N62" s="220" t="e">
        <f t="shared" si="31"/>
        <v>#DIV/0!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95"/>
      <c r="AZ62" s="5"/>
      <c r="BA62" s="67"/>
      <c r="BB62" s="298"/>
      <c r="BC62" s="51"/>
      <c r="BD62" s="7"/>
      <c r="BE62" s="7"/>
      <c r="BF62" s="7"/>
      <c r="BG62" s="7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68"/>
    </row>
    <row r="63" spans="1:97" ht="13.5" thickBot="1">
      <c r="A63" s="396"/>
      <c r="B63" s="291"/>
      <c r="C63" s="292"/>
      <c r="D63" s="122"/>
      <c r="E63" s="282"/>
      <c r="F63" s="293"/>
      <c r="G63" s="293"/>
      <c r="H63" s="306"/>
      <c r="I63" s="352"/>
      <c r="J63" s="353"/>
      <c r="K63" s="354"/>
      <c r="L63" s="354"/>
      <c r="M63" s="354"/>
      <c r="N63" s="35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95"/>
      <c r="AZ63" s="5"/>
      <c r="BA63" s="67"/>
      <c r="BB63" s="298"/>
      <c r="BC63" s="51"/>
      <c r="BD63" s="7"/>
      <c r="BE63" s="7"/>
      <c r="BF63" s="7"/>
      <c r="BG63" s="7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68"/>
    </row>
    <row r="64" spans="1:97" ht="5.0999999999999996" customHeight="1">
      <c r="A64" s="71"/>
      <c r="B64" s="5"/>
      <c r="C64" s="67"/>
      <c r="D64" s="70"/>
      <c r="F64" s="67"/>
      <c r="G64" s="67"/>
      <c r="H64" s="67"/>
      <c r="I64" s="261"/>
      <c r="J64" s="337"/>
      <c r="K64" s="190"/>
      <c r="L64" s="190"/>
      <c r="M64" s="190"/>
      <c r="N64" s="22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67"/>
      <c r="AZ64" s="5"/>
      <c r="BA64" s="67"/>
      <c r="BB64" s="70"/>
      <c r="BD64" s="67"/>
      <c r="BE64" s="67"/>
      <c r="BF64" s="67"/>
      <c r="BG64" s="67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68"/>
    </row>
    <row r="65" spans="1:97" ht="13.5" thickBot="1">
      <c r="A65" s="71"/>
      <c r="B65" s="298" t="s">
        <v>50</v>
      </c>
      <c r="C65" s="177">
        <v>0.8</v>
      </c>
      <c r="D65" s="174">
        <v>1.1000000000000001</v>
      </c>
      <c r="E65" s="7"/>
      <c r="F65" s="67"/>
      <c r="G65" s="67"/>
      <c r="H65" s="298"/>
      <c r="I65" s="267"/>
      <c r="J65" s="343"/>
      <c r="K65" s="196"/>
      <c r="L65" s="196"/>
      <c r="M65" s="196"/>
      <c r="N65" s="227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67"/>
      <c r="AZ65" s="73"/>
      <c r="BA65" s="7"/>
      <c r="BB65" s="7"/>
      <c r="BC65" s="7"/>
      <c r="BD65" s="67"/>
      <c r="BE65" s="67"/>
      <c r="BF65" s="67"/>
      <c r="BG65" s="67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68"/>
    </row>
    <row r="66" spans="1:97" ht="12.75" customHeight="1">
      <c r="A66" s="394" t="s">
        <v>55</v>
      </c>
      <c r="B66" s="135" t="s">
        <v>19</v>
      </c>
      <c r="C66" s="136">
        <v>0.6</v>
      </c>
      <c r="D66" s="135"/>
      <c r="E66" s="137"/>
      <c r="F66" s="138"/>
      <c r="G66" s="139"/>
      <c r="H66" s="286"/>
      <c r="I66" s="356"/>
      <c r="J66" s="357"/>
      <c r="K66" s="358"/>
      <c r="L66" s="358"/>
      <c r="M66" s="358"/>
      <c r="N66" s="35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7"/>
      <c r="AZ66" s="14"/>
      <c r="BA66" s="72"/>
      <c r="BB66" s="298"/>
      <c r="BC66" s="298"/>
      <c r="BD66" s="7"/>
      <c r="BE66" s="7"/>
      <c r="BF66" s="76"/>
      <c r="BG66" s="76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65"/>
    </row>
    <row r="67" spans="1:97" ht="12.75" customHeight="1">
      <c r="A67" s="395"/>
      <c r="B67" s="116"/>
      <c r="C67" s="27"/>
      <c r="D67" s="82" t="str">
        <f t="shared" ref="D67:E70" si="32">D44</f>
        <v>P 01</v>
      </c>
      <c r="E67" s="43" t="str">
        <f t="shared" si="32"/>
        <v>gF / BGF</v>
      </c>
      <c r="F67" s="83">
        <v>0.85</v>
      </c>
      <c r="G67" s="181">
        <f>$C$66*F67</f>
        <v>0.51</v>
      </c>
      <c r="H67" s="287"/>
      <c r="I67" s="260">
        <f t="shared" ref="I67:N67" si="33">IF(((I21/$G$21)&lt;$C$65), $C$65*$G$67, IF(((I21/$G$21)&gt;$D$65), $D$65*$G$67, (I21/$G$21*$G$67)))</f>
        <v>0.52191517582960156</v>
      </c>
      <c r="J67" s="336" t="e">
        <f t="shared" si="33"/>
        <v>#DIV/0!</v>
      </c>
      <c r="K67" s="197" t="e">
        <f t="shared" si="33"/>
        <v>#DIV/0!</v>
      </c>
      <c r="L67" s="197" t="e">
        <f t="shared" si="33"/>
        <v>#DIV/0!</v>
      </c>
      <c r="M67" s="197" t="e">
        <f t="shared" si="33"/>
        <v>#DIV/0!</v>
      </c>
      <c r="N67" s="228" t="e">
        <f t="shared" si="33"/>
        <v>#DIV/0!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95"/>
      <c r="AZ67" s="298"/>
      <c r="BA67" s="78"/>
      <c r="BB67" s="298"/>
      <c r="BC67" s="43"/>
      <c r="BD67" s="78"/>
      <c r="BE67" s="78"/>
      <c r="BF67" s="79"/>
      <c r="BG67" s="80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2"/>
    </row>
    <row r="68" spans="1:97" ht="12.75" customHeight="1">
      <c r="A68" s="395"/>
      <c r="B68" s="81"/>
      <c r="C68" s="7"/>
      <c r="D68" s="82" t="str">
        <f t="shared" si="32"/>
        <v>P 02</v>
      </c>
      <c r="E68" s="43" t="str">
        <f t="shared" si="32"/>
        <v>NGF / BGF</v>
      </c>
      <c r="F68" s="83">
        <v>0.05</v>
      </c>
      <c r="G68" s="181">
        <f>$C$66*F68</f>
        <v>0.03</v>
      </c>
      <c r="H68" s="287"/>
      <c r="I68" s="260">
        <f t="shared" ref="I68:N68" si="34">IF(((I22/$G$22)&lt;$C$65), $C$65*$G$68, IF(((I22/$G$22)&gt;$D$65), $D$65*$G$68, (I22/$G$22*$G$68)))</f>
        <v>3.1180794939499122E-2</v>
      </c>
      <c r="J68" s="336" t="e">
        <f t="shared" si="34"/>
        <v>#DIV/0!</v>
      </c>
      <c r="K68" s="197" t="e">
        <f t="shared" si="34"/>
        <v>#DIV/0!</v>
      </c>
      <c r="L68" s="197" t="e">
        <f t="shared" si="34"/>
        <v>#DIV/0!</v>
      </c>
      <c r="M68" s="197" t="e">
        <f t="shared" si="34"/>
        <v>#DIV/0!</v>
      </c>
      <c r="N68" s="228" t="e">
        <f t="shared" si="34"/>
        <v>#DIV/0!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95"/>
      <c r="AZ68" s="14"/>
      <c r="BA68" s="7"/>
      <c r="BB68" s="298"/>
      <c r="BC68" s="43"/>
      <c r="BD68" s="78"/>
      <c r="BE68" s="78"/>
      <c r="BF68" s="79"/>
      <c r="BG68" s="80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65"/>
    </row>
    <row r="69" spans="1:97" ht="12.75" customHeight="1">
      <c r="A69" s="395"/>
      <c r="B69" s="81"/>
      <c r="C69" s="7"/>
      <c r="D69" s="82" t="str">
        <f t="shared" si="32"/>
        <v>P 03</v>
      </c>
      <c r="E69" s="43" t="str">
        <f t="shared" si="32"/>
        <v>(FF+RNF) / gF</v>
      </c>
      <c r="F69" s="83">
        <v>0.05</v>
      </c>
      <c r="G69" s="181">
        <f>$C$66*F69</f>
        <v>0.03</v>
      </c>
      <c r="H69" s="287"/>
      <c r="I69" s="260">
        <f t="shared" ref="I69:N69" si="35">IF((($H$23/I23)&lt;$C$65), $C$65*$G$69, IF((($H$23/I23)&gt;$D$65),$D$65*$G$69,($H$23/I23*$G$69)))</f>
        <v>3.3000000000000002E-2</v>
      </c>
      <c r="J69" s="336" t="e">
        <f t="shared" si="35"/>
        <v>#DIV/0!</v>
      </c>
      <c r="K69" s="197" t="e">
        <f t="shared" si="35"/>
        <v>#DIV/0!</v>
      </c>
      <c r="L69" s="197" t="e">
        <f t="shared" si="35"/>
        <v>#DIV/0!</v>
      </c>
      <c r="M69" s="197" t="e">
        <f t="shared" si="35"/>
        <v>#DIV/0!</v>
      </c>
      <c r="N69" s="228" t="e">
        <f t="shared" si="35"/>
        <v>#DIV/0!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95"/>
      <c r="AZ69" s="14"/>
      <c r="BA69" s="7"/>
      <c r="BB69" s="298"/>
      <c r="BC69" s="43"/>
      <c r="BD69" s="78"/>
      <c r="BE69" s="78"/>
      <c r="BF69" s="79"/>
      <c r="BG69" s="80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65"/>
    </row>
    <row r="70" spans="1:97" ht="12.75" customHeight="1">
      <c r="A70" s="395"/>
      <c r="B70" s="81"/>
      <c r="C70" s="6"/>
      <c r="D70" s="82" t="str">
        <f t="shared" si="32"/>
        <v>P 04</v>
      </c>
      <c r="E70" s="43" t="str">
        <f t="shared" si="32"/>
        <v>aVF / gF</v>
      </c>
      <c r="F70" s="89">
        <v>0.05</v>
      </c>
      <c r="G70" s="182">
        <f>$C$66*F70</f>
        <v>0.03</v>
      </c>
      <c r="H70" s="288"/>
      <c r="I70" s="268">
        <f t="shared" ref="I70:N70" si="36">IF((($H$24/I24)&lt;$C$65),$C$65*$G$70,IF((($H$24/I24)&gt;$D$65),$D$65*$G$70,($H$24/I24*$G$70)))</f>
        <v>2.9590331257599762E-2</v>
      </c>
      <c r="J70" s="344" t="e">
        <f t="shared" si="36"/>
        <v>#DIV/0!</v>
      </c>
      <c r="K70" s="198" t="e">
        <f t="shared" si="36"/>
        <v>#DIV/0!</v>
      </c>
      <c r="L70" s="198" t="e">
        <f t="shared" si="36"/>
        <v>#DIV/0!</v>
      </c>
      <c r="M70" s="198" t="e">
        <f t="shared" si="36"/>
        <v>#DIV/0!</v>
      </c>
      <c r="N70" s="229" t="e">
        <f t="shared" si="36"/>
        <v>#DIV/0!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95"/>
      <c r="AZ70" s="14"/>
      <c r="BB70" s="298"/>
      <c r="BC70" s="43"/>
      <c r="BD70" s="78"/>
      <c r="BE70" s="78"/>
      <c r="BF70" s="79"/>
      <c r="BG70" s="80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2"/>
    </row>
    <row r="71" spans="1:97" ht="12.75" customHeight="1">
      <c r="A71" s="395"/>
      <c r="B71" s="90"/>
      <c r="C71" s="13"/>
      <c r="D71" s="159" t="s">
        <v>84</v>
      </c>
      <c r="E71" s="131"/>
      <c r="F71" s="89">
        <f>SUM(F67:F70)</f>
        <v>1</v>
      </c>
      <c r="G71" s="178">
        <f>SUM(G67:G70)</f>
        <v>0.60000000000000009</v>
      </c>
      <c r="H71" s="314"/>
      <c r="I71" s="263">
        <f t="shared" ref="I71:N71" si="37">SUM(I67:I70)</f>
        <v>0.61568630202670049</v>
      </c>
      <c r="J71" s="338" t="e">
        <f t="shared" si="37"/>
        <v>#DIV/0!</v>
      </c>
      <c r="K71" s="199" t="e">
        <f t="shared" si="37"/>
        <v>#DIV/0!</v>
      </c>
      <c r="L71" s="199" t="e">
        <f t="shared" si="37"/>
        <v>#DIV/0!</v>
      </c>
      <c r="M71" s="199" t="e">
        <f t="shared" si="37"/>
        <v>#DIV/0!</v>
      </c>
      <c r="N71" s="230" t="e">
        <f t="shared" si="37"/>
        <v>#DIV/0!</v>
      </c>
      <c r="O71" s="3"/>
      <c r="P71" s="173"/>
      <c r="Q71" s="173"/>
      <c r="R71" s="173"/>
      <c r="S71" s="173"/>
      <c r="T71" s="17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95"/>
      <c r="AZ71" s="14"/>
      <c r="BB71" s="298"/>
      <c r="BC71" s="7"/>
      <c r="BD71" s="78"/>
      <c r="BE71" s="78"/>
      <c r="BF71" s="7"/>
      <c r="BG71" s="80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2"/>
    </row>
    <row r="72" spans="1:97" ht="12.75" customHeight="1">
      <c r="A72" s="395"/>
      <c r="B72" s="77" t="s">
        <v>31</v>
      </c>
      <c r="C72" s="113">
        <v>0.2</v>
      </c>
      <c r="D72" s="82"/>
      <c r="E72" s="43"/>
      <c r="F72" s="83"/>
      <c r="G72" s="183"/>
      <c r="H72" s="315"/>
      <c r="I72" s="269"/>
      <c r="J72" s="340"/>
      <c r="K72" s="192"/>
      <c r="L72" s="192"/>
      <c r="M72" s="192"/>
      <c r="N72" s="2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95"/>
      <c r="AZ72" s="14"/>
      <c r="BB72" s="298"/>
      <c r="BC72" s="7"/>
      <c r="BD72" s="78"/>
      <c r="BE72" s="78"/>
      <c r="BF72" s="7"/>
      <c r="BG72" s="80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2"/>
    </row>
    <row r="73" spans="1:97" s="2" customFormat="1" ht="12.75" customHeight="1">
      <c r="A73" s="395"/>
      <c r="B73" s="82"/>
      <c r="C73" s="114"/>
      <c r="D73" s="82" t="str">
        <f>D50</f>
        <v>P 06</v>
      </c>
      <c r="E73" s="43" t="str">
        <f>E50</f>
        <v>BRI / gF</v>
      </c>
      <c r="F73" s="89">
        <v>1</v>
      </c>
      <c r="G73" s="182">
        <f>$C$72*F73</f>
        <v>0.2</v>
      </c>
      <c r="H73" s="314"/>
      <c r="I73" s="268">
        <f t="shared" ref="I73:N73" si="38">IF((($H$27/I27)&lt;$C$65), $C$65*$G$73, IF((($H$27/I27)&gt;$D$65), $D$65*$G$73, ($H$27/I27*$G$73)))</f>
        <v>0.20985565191827138</v>
      </c>
      <c r="J73" s="344" t="e">
        <f t="shared" si="38"/>
        <v>#DIV/0!</v>
      </c>
      <c r="K73" s="198" t="e">
        <f t="shared" si="38"/>
        <v>#DIV/0!</v>
      </c>
      <c r="L73" s="198" t="e">
        <f t="shared" si="38"/>
        <v>#DIV/0!</v>
      </c>
      <c r="M73" s="198" t="e">
        <f t="shared" si="38"/>
        <v>#DIV/0!</v>
      </c>
      <c r="N73" s="229" t="e">
        <f t="shared" si="38"/>
        <v>#DIV/0!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95"/>
      <c r="AZ73" s="298"/>
      <c r="BA73" s="78"/>
      <c r="BB73" s="298"/>
      <c r="BC73" s="51"/>
      <c r="BD73" s="78"/>
      <c r="BE73" s="78"/>
      <c r="BF73" s="91"/>
      <c r="BG73" s="80"/>
      <c r="BH73" s="8"/>
      <c r="BI73" s="92"/>
      <c r="BJ73" s="8"/>
      <c r="BK73" s="92"/>
      <c r="BL73" s="92"/>
      <c r="BM73" s="92"/>
      <c r="BN73" s="92"/>
      <c r="BO73" s="92"/>
      <c r="BP73" s="92"/>
      <c r="BQ73" s="8"/>
      <c r="BR73" s="8"/>
      <c r="BS73" s="8"/>
      <c r="BT73" s="92"/>
      <c r="BU73" s="92"/>
      <c r="BV73" s="92"/>
      <c r="BW73" s="8"/>
      <c r="BX73" s="8"/>
      <c r="BY73" s="92"/>
      <c r="BZ73" s="92"/>
      <c r="CA73" s="8"/>
      <c r="CB73" s="92"/>
      <c r="CC73" s="8"/>
      <c r="CD73" s="92"/>
      <c r="CE73" s="8"/>
      <c r="CF73" s="8"/>
      <c r="CG73" s="8"/>
      <c r="CH73" s="92"/>
      <c r="CI73" s="92"/>
      <c r="CJ73" s="92"/>
      <c r="CK73" s="92"/>
      <c r="CL73" s="92"/>
      <c r="CM73" s="92"/>
      <c r="CN73" s="92"/>
      <c r="CO73" s="92"/>
      <c r="CR73" s="10"/>
      <c r="CS73" s="10"/>
    </row>
    <row r="74" spans="1:97" s="2" customFormat="1" ht="12.75" customHeight="1">
      <c r="A74" s="395"/>
      <c r="B74" s="90"/>
      <c r="C74" s="13"/>
      <c r="D74" s="159" t="s">
        <v>65</v>
      </c>
      <c r="E74" s="131"/>
      <c r="F74" s="89">
        <f>SUM(F73:F73)</f>
        <v>1</v>
      </c>
      <c r="G74" s="178">
        <f>SUM(G73:G73)</f>
        <v>0.2</v>
      </c>
      <c r="H74" s="314"/>
      <c r="I74" s="263">
        <f t="shared" ref="I74:N74" si="39">SUM(I73:I73)</f>
        <v>0.20985565191827138</v>
      </c>
      <c r="J74" s="338" t="e">
        <f t="shared" si="39"/>
        <v>#DIV/0!</v>
      </c>
      <c r="K74" s="199" t="e">
        <f t="shared" si="39"/>
        <v>#DIV/0!</v>
      </c>
      <c r="L74" s="199" t="e">
        <f t="shared" si="39"/>
        <v>#DIV/0!</v>
      </c>
      <c r="M74" s="199" t="e">
        <f t="shared" si="39"/>
        <v>#DIV/0!</v>
      </c>
      <c r="N74" s="230" t="e">
        <f t="shared" si="39"/>
        <v>#DIV/0!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95"/>
      <c r="AZ74" s="14"/>
      <c r="BA74" s="6"/>
      <c r="BB74" s="298"/>
      <c r="BC74" s="51"/>
      <c r="BD74" s="78"/>
      <c r="BE74" s="78"/>
      <c r="BF74" s="91"/>
      <c r="BG74" s="80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R74" s="10"/>
      <c r="CS74" s="10"/>
    </row>
    <row r="75" spans="1:97" s="2" customFormat="1" ht="12.75" customHeight="1">
      <c r="A75" s="395"/>
      <c r="B75" s="82" t="s">
        <v>36</v>
      </c>
      <c r="C75" s="114">
        <v>0.05</v>
      </c>
      <c r="D75" s="82"/>
      <c r="E75" s="43"/>
      <c r="F75" s="83"/>
      <c r="G75" s="181"/>
      <c r="H75" s="316"/>
      <c r="I75" s="260"/>
      <c r="J75" s="337"/>
      <c r="K75" s="190"/>
      <c r="L75" s="190"/>
      <c r="M75" s="190"/>
      <c r="N75" s="22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95"/>
      <c r="AZ75" s="14"/>
      <c r="BA75" s="6"/>
      <c r="BB75" s="298"/>
      <c r="BC75" s="51"/>
      <c r="BD75" s="78"/>
      <c r="BE75" s="78"/>
      <c r="BF75" s="7"/>
      <c r="BG75" s="80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R75" s="10"/>
      <c r="CS75" s="10"/>
    </row>
    <row r="76" spans="1:97" s="2" customFormat="1" ht="12.75" customHeight="1">
      <c r="A76" s="395"/>
      <c r="B76" s="82"/>
      <c r="C76" s="114"/>
      <c r="D76" s="82" t="str">
        <f t="shared" ref="D76:E78" si="40">D53</f>
        <v>P 08</v>
      </c>
      <c r="E76" s="43" t="str">
        <f t="shared" si="40"/>
        <v>FAF / gF</v>
      </c>
      <c r="F76" s="83">
        <v>0.5</v>
      </c>
      <c r="G76" s="181">
        <f>$C$75*F76</f>
        <v>2.5000000000000001E-2</v>
      </c>
      <c r="H76" s="316"/>
      <c r="I76" s="260">
        <f t="shared" ref="I76:N76" si="41">IF((($H$30/I30)&lt;$C$65), $C$65*$G$76, IF((($H$30/I30)&gt;$D$65), $D$65*$G$76, ($H$30/I30*$G$76)))</f>
        <v>2.0000000000000004E-2</v>
      </c>
      <c r="J76" s="336" t="e">
        <f t="shared" si="41"/>
        <v>#DIV/0!</v>
      </c>
      <c r="K76" s="197" t="e">
        <f t="shared" si="41"/>
        <v>#DIV/0!</v>
      </c>
      <c r="L76" s="197" t="e">
        <f t="shared" si="41"/>
        <v>#DIV/0!</v>
      </c>
      <c r="M76" s="197" t="e">
        <f t="shared" si="41"/>
        <v>#DIV/0!</v>
      </c>
      <c r="N76" s="228" t="e">
        <f t="shared" si="41"/>
        <v>#DIV/0!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95"/>
      <c r="AZ76" s="298"/>
      <c r="BA76" s="4"/>
      <c r="BB76" s="298"/>
      <c r="BC76" s="51"/>
      <c r="BD76" s="78"/>
      <c r="BE76" s="78"/>
      <c r="BF76" s="91"/>
      <c r="BG76" s="80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R76" s="10"/>
      <c r="CS76" s="10"/>
    </row>
    <row r="77" spans="1:97" s="2" customFormat="1" ht="12.75" customHeight="1">
      <c r="A77" s="395"/>
      <c r="B77" s="93"/>
      <c r="C77" s="6"/>
      <c r="D77" s="82" t="str">
        <f t="shared" si="40"/>
        <v>P 09</v>
      </c>
      <c r="E77" s="43" t="str">
        <f t="shared" si="40"/>
        <v>FeTü / gF</v>
      </c>
      <c r="F77" s="83">
        <v>0.25</v>
      </c>
      <c r="G77" s="181">
        <f>$C$75*F77</f>
        <v>1.2500000000000001E-2</v>
      </c>
      <c r="H77" s="316"/>
      <c r="I77" s="260">
        <f t="shared" ref="I77:N77" si="42">IF((($H$31/I31)&lt;$C$65), $C$65*$G$77, IF((($H$31/I31)&gt;$D$65), $D$65*$G$77, ($H$31/I31*$G$77)))</f>
        <v>1.3750000000000002E-2</v>
      </c>
      <c r="J77" s="336" t="e">
        <f t="shared" si="42"/>
        <v>#DIV/0!</v>
      </c>
      <c r="K77" s="197" t="e">
        <f t="shared" si="42"/>
        <v>#DIV/0!</v>
      </c>
      <c r="L77" s="197" t="e">
        <f t="shared" si="42"/>
        <v>#DIV/0!</v>
      </c>
      <c r="M77" s="197" t="e">
        <f t="shared" si="42"/>
        <v>#DIV/0!</v>
      </c>
      <c r="N77" s="228" t="e">
        <f t="shared" si="42"/>
        <v>#DIV/0!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95"/>
      <c r="AZ77" s="6"/>
      <c r="BA77" s="6"/>
      <c r="BB77" s="298"/>
      <c r="BC77" s="51"/>
      <c r="BD77" s="78"/>
      <c r="BE77" s="78"/>
      <c r="BF77" s="91"/>
      <c r="BG77" s="80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R77" s="10"/>
      <c r="CS77" s="10"/>
    </row>
    <row r="78" spans="1:97" s="2" customFormat="1" ht="12.75" customHeight="1">
      <c r="A78" s="395"/>
      <c r="B78" s="93"/>
      <c r="C78" s="6"/>
      <c r="D78" s="82" t="str">
        <f t="shared" si="40"/>
        <v>P 10</v>
      </c>
      <c r="E78" s="43" t="str">
        <f t="shared" si="40"/>
        <v>SoA / gF</v>
      </c>
      <c r="F78" s="83">
        <v>0.25</v>
      </c>
      <c r="G78" s="182">
        <f>$C$75*F78</f>
        <v>1.2500000000000001E-2</v>
      </c>
      <c r="H78" s="314"/>
      <c r="I78" s="268">
        <f t="shared" ref="I78:N78" si="43">IF((($H$32/I32)&lt;$C$65), $C$65*$G$78, IF((($H$32/I32)&gt;$D$65), $D$65*$G$78, ($H$32/I32*$G$78)))</f>
        <v>1.3750000000000002E-2</v>
      </c>
      <c r="J78" s="344" t="e">
        <f t="shared" si="43"/>
        <v>#DIV/0!</v>
      </c>
      <c r="K78" s="198" t="e">
        <f t="shared" si="43"/>
        <v>#DIV/0!</v>
      </c>
      <c r="L78" s="198" t="e">
        <f t="shared" si="43"/>
        <v>#DIV/0!</v>
      </c>
      <c r="M78" s="198" t="e">
        <f t="shared" si="43"/>
        <v>#DIV/0!</v>
      </c>
      <c r="N78" s="229" t="e">
        <f t="shared" si="43"/>
        <v>#DIV/0!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95"/>
      <c r="AZ78" s="6"/>
      <c r="BA78" s="6"/>
      <c r="BB78" s="298"/>
      <c r="BC78" s="51"/>
      <c r="BD78" s="78"/>
      <c r="BE78" s="78"/>
      <c r="BF78" s="91"/>
      <c r="BG78" s="80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R78" s="10"/>
      <c r="CS78" s="10"/>
    </row>
    <row r="79" spans="1:97" s="2" customFormat="1" ht="12.75" customHeight="1">
      <c r="A79" s="395"/>
      <c r="B79" s="93"/>
      <c r="C79" s="6"/>
      <c r="D79" s="159" t="s">
        <v>66</v>
      </c>
      <c r="E79" s="131"/>
      <c r="F79" s="133">
        <f>SUM(F76:F78)</f>
        <v>1</v>
      </c>
      <c r="G79" s="179">
        <f>SUM(G76:G78)</f>
        <v>0.05</v>
      </c>
      <c r="H79" s="316"/>
      <c r="I79" s="263">
        <f>SUM(I76:I78)</f>
        <v>4.7500000000000001E-2</v>
      </c>
      <c r="J79" s="338" t="e">
        <f t="shared" ref="J79:N79" si="44">SUM(J76:J78)</f>
        <v>#DIV/0!</v>
      </c>
      <c r="K79" s="199" t="e">
        <f t="shared" si="44"/>
        <v>#DIV/0!</v>
      </c>
      <c r="L79" s="199" t="e">
        <f t="shared" si="44"/>
        <v>#DIV/0!</v>
      </c>
      <c r="M79" s="199" t="e">
        <f t="shared" si="44"/>
        <v>#DIV/0!</v>
      </c>
      <c r="N79" s="230" t="e">
        <f t="shared" si="44"/>
        <v>#DIV/0!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95"/>
      <c r="AZ79" s="6"/>
      <c r="BA79" s="6"/>
      <c r="BB79" s="86"/>
      <c r="BC79" s="85"/>
      <c r="BD79" s="87"/>
      <c r="BE79" s="78"/>
      <c r="BF79" s="88"/>
      <c r="BG79" s="80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R79" s="10"/>
      <c r="CS79" s="10"/>
    </row>
    <row r="80" spans="1:97" s="2" customFormat="1" ht="12.75" customHeight="1">
      <c r="A80" s="395"/>
      <c r="B80" s="77" t="s">
        <v>52</v>
      </c>
      <c r="C80" s="113">
        <v>0.15</v>
      </c>
      <c r="D80" s="84"/>
      <c r="E80" s="43"/>
      <c r="F80" s="109"/>
      <c r="G80" s="184"/>
      <c r="H80" s="315"/>
      <c r="I80" s="269"/>
      <c r="J80" s="340"/>
      <c r="K80" s="192"/>
      <c r="L80" s="192"/>
      <c r="M80" s="192"/>
      <c r="N80" s="2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95"/>
      <c r="AZ80" s="6"/>
      <c r="BA80" s="6"/>
      <c r="BB80" s="86"/>
      <c r="BC80" s="85"/>
      <c r="BD80" s="87"/>
      <c r="BE80" s="78"/>
      <c r="BF80" s="88"/>
      <c r="BG80" s="80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R80" s="10"/>
      <c r="CS80" s="10"/>
    </row>
    <row r="81" spans="1:97" s="2" customFormat="1" ht="12.75" customHeight="1">
      <c r="A81" s="395"/>
      <c r="B81" s="93"/>
      <c r="C81" s="67"/>
      <c r="D81" s="82" t="str">
        <f>D58</f>
        <v>P 11</v>
      </c>
      <c r="E81" s="43" t="str">
        <f>E58</f>
        <v>LUA / gF</v>
      </c>
      <c r="F81" s="83">
        <v>0.7</v>
      </c>
      <c r="G81" s="181">
        <f>$C$80*F81</f>
        <v>0.105</v>
      </c>
      <c r="H81" s="316"/>
      <c r="I81" s="261">
        <f t="shared" ref="I81:N81" si="45">IF((($H$35/I35)&lt;$C$65), $C$65*$G$81, IF((($H$35/I35)&gt;$D$65), $D$65*$G$81, ($H$35/I35*$G$81)))</f>
        <v>0.11550000000000001</v>
      </c>
      <c r="J81" s="337" t="e">
        <f t="shared" si="45"/>
        <v>#DIV/0!</v>
      </c>
      <c r="K81" s="190" t="e">
        <f t="shared" si="45"/>
        <v>#DIV/0!</v>
      </c>
      <c r="L81" s="190" t="e">
        <f t="shared" si="45"/>
        <v>#DIV/0!</v>
      </c>
      <c r="M81" s="190" t="e">
        <f t="shared" si="45"/>
        <v>#DIV/0!</v>
      </c>
      <c r="N81" s="223" t="e">
        <f t="shared" si="45"/>
        <v>#DIV/0!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95"/>
      <c r="AZ81" s="6"/>
      <c r="BA81" s="67"/>
      <c r="BB81" s="86"/>
      <c r="BC81" s="85"/>
      <c r="BD81" s="87"/>
      <c r="BE81" s="4"/>
      <c r="BF81" s="88"/>
      <c r="BG81" s="24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68"/>
      <c r="CR81" s="10"/>
      <c r="CS81" s="10"/>
    </row>
    <row r="82" spans="1:97" s="2" customFormat="1" ht="12.75" customHeight="1">
      <c r="A82" s="395"/>
      <c r="B82" s="93"/>
      <c r="C82" s="7"/>
      <c r="D82" s="52" t="str">
        <f>D59</f>
        <v>P 12</v>
      </c>
      <c r="E82" s="128" t="str">
        <f>E59</f>
        <v>(FAF+FeTü+SoA) / gF</v>
      </c>
      <c r="F82" s="89">
        <v>0.3</v>
      </c>
      <c r="G82" s="182">
        <f>$C$80*F82</f>
        <v>4.4999999999999998E-2</v>
      </c>
      <c r="H82" s="314"/>
      <c r="I82" s="262">
        <f t="shared" ref="I82:N82" si="46">IF((($H$36/I36)&lt;$C$65), $C$65*$G$82, IF((($H$36/I36)&gt;$D$65), $D$65*$G$82, ($H$36/I36*$G$82)))</f>
        <v>3.5999999999999997E-2</v>
      </c>
      <c r="J82" s="339" t="e">
        <f t="shared" si="46"/>
        <v>#DIV/0!</v>
      </c>
      <c r="K82" s="188" t="e">
        <f t="shared" si="46"/>
        <v>#DIV/0!</v>
      </c>
      <c r="L82" s="188" t="e">
        <f t="shared" si="46"/>
        <v>#DIV/0!</v>
      </c>
      <c r="M82" s="188" t="e">
        <f t="shared" si="46"/>
        <v>#DIV/0!</v>
      </c>
      <c r="N82" s="221" t="e">
        <f t="shared" si="46"/>
        <v>#DIV/0!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95"/>
      <c r="AZ82" s="6"/>
      <c r="BA82" s="7"/>
      <c r="BB82" s="86"/>
      <c r="BC82" s="85"/>
      <c r="BD82" s="87"/>
      <c r="BE82" s="78"/>
      <c r="BF82" s="88"/>
      <c r="BG82" s="80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65"/>
      <c r="CR82" s="10"/>
      <c r="CS82" s="10"/>
    </row>
    <row r="83" spans="1:97" s="2" customFormat="1" ht="12.75" customHeight="1">
      <c r="A83" s="395"/>
      <c r="B83" s="93"/>
      <c r="C83" s="7"/>
      <c r="D83" s="159" t="s">
        <v>67</v>
      </c>
      <c r="E83" s="131"/>
      <c r="F83" s="132"/>
      <c r="G83" s="180">
        <f>SUM(G81:G82)</f>
        <v>0.15</v>
      </c>
      <c r="H83" s="317"/>
      <c r="I83" s="265">
        <f>SUM(I81:I82)</f>
        <v>0.1515</v>
      </c>
      <c r="J83" s="341" t="e">
        <f t="shared" ref="J83:N83" si="47">SUM(J81:J82)</f>
        <v>#DIV/0!</v>
      </c>
      <c r="K83" s="200" t="e">
        <f t="shared" si="47"/>
        <v>#DIV/0!</v>
      </c>
      <c r="L83" s="200" t="e">
        <f t="shared" si="47"/>
        <v>#DIV/0!</v>
      </c>
      <c r="M83" s="200" t="e">
        <f t="shared" si="47"/>
        <v>#DIV/0!</v>
      </c>
      <c r="N83" s="231" t="e">
        <f t="shared" si="47"/>
        <v>#DIV/0!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95"/>
      <c r="AZ83" s="6"/>
      <c r="BA83" s="7"/>
      <c r="BB83" s="86"/>
      <c r="BC83" s="85"/>
      <c r="BD83" s="87"/>
      <c r="BE83" s="78"/>
      <c r="BF83" s="88"/>
      <c r="BG83" s="80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65"/>
      <c r="CR83" s="10"/>
      <c r="CS83" s="10"/>
    </row>
    <row r="84" spans="1:97" s="2" customFormat="1" ht="12.75" customHeight="1">
      <c r="A84" s="395"/>
      <c r="B84" s="81"/>
      <c r="C84" s="6"/>
      <c r="D84" s="82" t="str">
        <f>D61</f>
        <v>P 13</v>
      </c>
      <c r="E84" s="43" t="str">
        <f>E61</f>
        <v>bIF / gF</v>
      </c>
      <c r="F84" s="119">
        <v>0</v>
      </c>
      <c r="G84" s="181">
        <f>$C$80*F84</f>
        <v>0</v>
      </c>
      <c r="H84" s="318"/>
      <c r="I84" s="260"/>
      <c r="J84" s="336"/>
      <c r="K84" s="197"/>
      <c r="L84" s="197"/>
      <c r="M84" s="197"/>
      <c r="N84" s="22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95"/>
      <c r="AZ84" s="14"/>
      <c r="BA84" s="6"/>
      <c r="BB84" s="86"/>
      <c r="BC84" s="43"/>
      <c r="BD84" s="87"/>
      <c r="BE84" s="78"/>
      <c r="BF84" s="88"/>
      <c r="BG84" s="24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R84" s="10"/>
      <c r="CS84" s="10"/>
    </row>
    <row r="85" spans="1:97" s="2" customFormat="1" ht="12.75" customHeight="1">
      <c r="A85" s="395"/>
      <c r="B85" s="93"/>
      <c r="C85" s="6"/>
      <c r="D85" s="52" t="str">
        <f>D62</f>
        <v>P 14</v>
      </c>
      <c r="E85" s="43" t="str">
        <f>E62</f>
        <v>FAF / BRI</v>
      </c>
      <c r="F85" s="119">
        <v>0</v>
      </c>
      <c r="G85" s="181">
        <f>$C$80*F85</f>
        <v>0</v>
      </c>
      <c r="H85" s="318"/>
      <c r="I85" s="260"/>
      <c r="J85" s="337"/>
      <c r="K85" s="190"/>
      <c r="L85" s="190"/>
      <c r="M85" s="190"/>
      <c r="N85" s="22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95"/>
      <c r="AZ85" s="6"/>
      <c r="BA85" s="6"/>
      <c r="BB85" s="86"/>
      <c r="BC85" s="85"/>
      <c r="BD85" s="87"/>
      <c r="BE85" s="78"/>
      <c r="BF85" s="88"/>
      <c r="BG85" s="80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R85" s="10"/>
      <c r="CS85" s="10"/>
    </row>
    <row r="86" spans="1:97" s="2" customFormat="1" ht="12.75" customHeight="1" thickBot="1">
      <c r="A86" s="395"/>
      <c r="B86" s="52"/>
      <c r="C86" s="115"/>
      <c r="D86" s="160"/>
      <c r="E86" s="134"/>
      <c r="F86" s="132">
        <f>SUM(F81:F85)</f>
        <v>1</v>
      </c>
      <c r="G86" s="182"/>
      <c r="H86" s="319"/>
      <c r="I86" s="268"/>
      <c r="J86" s="339"/>
      <c r="K86" s="188"/>
      <c r="L86" s="188"/>
      <c r="M86" s="188"/>
      <c r="N86" s="22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95"/>
      <c r="AZ86" s="6"/>
      <c r="BA86" s="6"/>
      <c r="BB86" s="86"/>
      <c r="BC86" s="85"/>
      <c r="BD86" s="87"/>
      <c r="BE86" s="78"/>
      <c r="BF86" s="88"/>
      <c r="BG86" s="80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R86" s="10"/>
      <c r="CS86" s="10"/>
    </row>
    <row r="87" spans="1:97" s="2" customFormat="1" ht="13.5" thickBot="1">
      <c r="A87" s="396"/>
      <c r="B87" s="140" t="s">
        <v>53</v>
      </c>
      <c r="C87" s="141">
        <f>C66+C72+C75+C80</f>
        <v>1</v>
      </c>
      <c r="D87" s="170" t="s">
        <v>51</v>
      </c>
      <c r="E87" s="142"/>
      <c r="F87" s="143"/>
      <c r="G87" s="185">
        <f>G67+G68+G69+G70+G73+G76+G77+G78+G81+G82</f>
        <v>1</v>
      </c>
      <c r="H87" s="320"/>
      <c r="I87" s="201">
        <f>I67+I68+I69+I70+I73+I76+I77+I78+I81+I82</f>
        <v>1.0245419539449721</v>
      </c>
      <c r="J87" s="303" t="e">
        <f t="shared" ref="J87:N87" si="48">J67+J68+J69+J70+J73+J76+J77+J78+J81+J82</f>
        <v>#DIV/0!</v>
      </c>
      <c r="K87" s="307" t="e">
        <f t="shared" si="48"/>
        <v>#DIV/0!</v>
      </c>
      <c r="L87" s="307" t="e">
        <f t="shared" si="48"/>
        <v>#DIV/0!</v>
      </c>
      <c r="M87" s="307" t="e">
        <f t="shared" si="48"/>
        <v>#DIV/0!</v>
      </c>
      <c r="N87" s="345" t="e">
        <f t="shared" si="48"/>
        <v>#DIV/0!</v>
      </c>
      <c r="O87" s="92"/>
      <c r="P87" s="3"/>
      <c r="Q87" s="92"/>
      <c r="R87" s="92"/>
      <c r="S87" s="92"/>
      <c r="T87" s="92"/>
      <c r="U87" s="92"/>
      <c r="V87" s="8"/>
      <c r="W87" s="92"/>
      <c r="X87" s="8"/>
      <c r="Y87" s="92"/>
      <c r="Z87" s="3"/>
      <c r="AA87" s="92"/>
      <c r="AB87" s="92"/>
      <c r="AC87" s="92"/>
      <c r="AD87" s="92"/>
      <c r="AE87" s="92"/>
      <c r="AF87" s="8"/>
      <c r="AG87" s="92"/>
      <c r="AH87" s="8"/>
      <c r="AI87" s="92"/>
      <c r="AJ87" s="3"/>
      <c r="AK87" s="92"/>
      <c r="AL87" s="92"/>
      <c r="AM87" s="92"/>
      <c r="AN87" s="92"/>
      <c r="AO87" s="92"/>
      <c r="AP87" s="92"/>
      <c r="AQ87" s="92"/>
      <c r="AR87" s="8"/>
      <c r="AS87" s="92"/>
      <c r="AT87" s="92"/>
      <c r="AU87" s="8"/>
      <c r="AV87" s="8"/>
      <c r="AW87" s="8"/>
      <c r="AX87" s="92"/>
      <c r="AY87" s="95"/>
      <c r="AZ87" s="6"/>
      <c r="BA87" s="6"/>
      <c r="BB87" s="298"/>
      <c r="BC87" s="298"/>
      <c r="BD87" s="78"/>
      <c r="BE87" s="78"/>
      <c r="BF87" s="91"/>
      <c r="BG87" s="91"/>
      <c r="BH87" s="92"/>
      <c r="BI87" s="8"/>
      <c r="BJ87" s="8"/>
      <c r="BK87" s="92"/>
      <c r="BL87" s="8"/>
      <c r="BM87" s="3"/>
      <c r="BN87" s="92"/>
      <c r="BO87" s="8"/>
      <c r="BP87" s="8"/>
      <c r="BQ87" s="8"/>
      <c r="BR87" s="92"/>
      <c r="BS87" s="8"/>
      <c r="BT87" s="8"/>
      <c r="BU87" s="92"/>
      <c r="BV87" s="92"/>
      <c r="BW87" s="8"/>
      <c r="BX87" s="92"/>
      <c r="BY87" s="92"/>
      <c r="BZ87" s="92"/>
      <c r="CA87" s="3"/>
      <c r="CB87" s="8"/>
      <c r="CC87" s="3"/>
      <c r="CD87" s="8"/>
      <c r="CE87" s="8"/>
      <c r="CF87" s="8"/>
      <c r="CG87" s="8"/>
      <c r="CH87" s="8"/>
      <c r="CI87" s="92"/>
      <c r="CJ87" s="92"/>
      <c r="CK87" s="92"/>
      <c r="CL87" s="8"/>
      <c r="CM87" s="8"/>
      <c r="CN87" s="8"/>
      <c r="CO87" s="3"/>
      <c r="CR87" s="10"/>
      <c r="CS87" s="10"/>
    </row>
    <row r="88" spans="1:97">
      <c r="A88" s="7"/>
      <c r="B88" s="7"/>
      <c r="C88" s="6"/>
      <c r="D88" s="7"/>
      <c r="E88" s="129"/>
      <c r="F88" s="97"/>
      <c r="G88" s="98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7"/>
      <c r="AZ88" s="7"/>
      <c r="BB88" s="7"/>
      <c r="BC88" s="7"/>
      <c r="BD88" s="7"/>
      <c r="BE88" s="7"/>
      <c r="BF88" s="4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7"/>
    </row>
    <row r="89" spans="1:97">
      <c r="A89" s="72"/>
      <c r="B89" s="72"/>
      <c r="C89" s="72"/>
      <c r="D89" s="72"/>
      <c r="E89" s="72"/>
      <c r="F89" s="72"/>
      <c r="G89" s="11"/>
      <c r="H89" s="11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72"/>
      <c r="AZ89" s="72"/>
      <c r="BA89" s="72"/>
      <c r="BB89" s="72"/>
      <c r="BC89" s="72"/>
      <c r="BD89" s="72"/>
      <c r="BE89" s="72"/>
      <c r="BF89" s="298"/>
      <c r="BG89" s="298"/>
      <c r="BH89" s="96"/>
      <c r="BI89" s="96"/>
      <c r="BJ89" s="96"/>
      <c r="BK89" s="100"/>
      <c r="BL89" s="100"/>
      <c r="BM89" s="100"/>
      <c r="BN89" s="100"/>
      <c r="BO89" s="100"/>
      <c r="BP89" s="100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100"/>
      <c r="CE89" s="100"/>
      <c r="CF89" s="100"/>
      <c r="CG89" s="76"/>
      <c r="CH89" s="96"/>
      <c r="CI89" s="96"/>
      <c r="CJ89" s="76"/>
      <c r="CK89" s="76"/>
      <c r="CL89" s="76"/>
      <c r="CM89" s="76"/>
      <c r="CN89" s="76"/>
      <c r="CO89" s="96"/>
      <c r="CP89" s="3"/>
    </row>
    <row r="90" spans="1:97">
      <c r="A90" s="72"/>
      <c r="B90" s="72"/>
      <c r="C90" s="72"/>
      <c r="D90" s="72"/>
      <c r="E90" s="72"/>
      <c r="F90" s="72"/>
      <c r="G90" s="72"/>
      <c r="H90" s="72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72"/>
      <c r="AZ90" s="72"/>
      <c r="BA90" s="72"/>
      <c r="BB90" s="72"/>
      <c r="BC90" s="72"/>
      <c r="BD90" s="72"/>
      <c r="BE90" s="72"/>
      <c r="BF90" s="72"/>
      <c r="BG90" s="72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76"/>
      <c r="CH90" s="100"/>
      <c r="CI90" s="100"/>
      <c r="CJ90" s="76"/>
      <c r="CK90" s="76"/>
      <c r="CL90" s="76"/>
      <c r="CM90" s="76"/>
      <c r="CN90" s="76"/>
      <c r="CO90" s="100"/>
    </row>
    <row r="91" spans="1:97">
      <c r="A91" s="6"/>
      <c r="B91" s="6"/>
      <c r="C91" s="72"/>
      <c r="E91" s="72"/>
      <c r="F91" s="6"/>
      <c r="G91" s="6"/>
      <c r="H91" s="72"/>
      <c r="I91" s="107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6"/>
      <c r="BA91" s="72"/>
      <c r="BC91" s="72"/>
      <c r="BG91" s="72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2"/>
    </row>
    <row r="92" spans="1:97">
      <c r="A92" s="6"/>
      <c r="B92" s="6"/>
      <c r="C92" s="72"/>
      <c r="E92" s="72"/>
      <c r="F92" s="6"/>
      <c r="G92" s="6"/>
      <c r="H92" s="72"/>
      <c r="I92" s="107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6"/>
      <c r="BA92" s="72"/>
      <c r="BC92" s="72"/>
      <c r="BG92" s="72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2"/>
    </row>
    <row r="93" spans="1:97">
      <c r="A93" s="6"/>
      <c r="B93" s="6"/>
      <c r="C93" s="72"/>
      <c r="E93" s="72"/>
      <c r="F93" s="5"/>
      <c r="G93" s="6"/>
      <c r="H93" s="72"/>
      <c r="I93" s="107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6"/>
      <c r="BA93" s="72"/>
      <c r="BC93" s="72"/>
      <c r="BG93" s="72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2"/>
    </row>
    <row r="94" spans="1:97">
      <c r="A94" s="6"/>
      <c r="B94" s="6"/>
      <c r="C94" s="72"/>
      <c r="E94" s="72"/>
      <c r="F94" s="40"/>
      <c r="G94" s="6"/>
      <c r="H94" s="72"/>
      <c r="I94" s="10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6"/>
      <c r="BA94" s="72"/>
      <c r="BC94" s="72"/>
      <c r="BG94" s="72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2"/>
    </row>
    <row r="95" spans="1:97">
      <c r="A95" s="6"/>
      <c r="B95" s="6"/>
      <c r="C95" s="72"/>
      <c r="E95" s="72"/>
      <c r="F95" s="40"/>
      <c r="G95" s="6"/>
      <c r="H95" s="72"/>
      <c r="I95" s="10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6"/>
      <c r="BA95" s="72"/>
      <c r="BC95" s="72"/>
      <c r="BG95" s="72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2"/>
    </row>
    <row r="96" spans="1:97">
      <c r="A96" s="6"/>
      <c r="B96" s="6"/>
      <c r="C96" s="72"/>
      <c r="E96" s="72"/>
      <c r="F96" s="6"/>
      <c r="G96" s="6"/>
      <c r="H96" s="7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6"/>
      <c r="BA96" s="72"/>
      <c r="BC96" s="72"/>
      <c r="BG96" s="72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2"/>
    </row>
    <row r="97" spans="1:97">
      <c r="A97" s="5"/>
      <c r="B97" s="6"/>
      <c r="C97" s="6"/>
      <c r="D97" s="5"/>
      <c r="E97" s="5"/>
      <c r="F97" s="6"/>
      <c r="G97" s="4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BF97" s="4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</row>
    <row r="98" spans="1:97">
      <c r="E98" s="5"/>
      <c r="F98" s="6"/>
      <c r="G98" s="103"/>
      <c r="H98" s="104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BF98" s="103"/>
      <c r="BG98" s="104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</row>
    <row r="99" spans="1:97">
      <c r="A99" s="105"/>
      <c r="G99" s="65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14"/>
      <c r="BF99" s="7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Q99" s="9"/>
      <c r="CR99" s="106"/>
      <c r="CS99" s="106"/>
    </row>
    <row r="100" spans="1:97">
      <c r="G100" s="101"/>
      <c r="H100" s="102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BF100" s="103"/>
      <c r="BG100" s="104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</row>
    <row r="101" spans="1:97"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</sheetData>
  <sheetProtection password="C5CE" sheet="1" objects="1" scenarios="1" selectLockedCells="1"/>
  <mergeCells count="6">
    <mergeCell ref="A66:A87"/>
    <mergeCell ref="C2:C14"/>
    <mergeCell ref="B16:B17"/>
    <mergeCell ref="G18:H18"/>
    <mergeCell ref="A20:A40"/>
    <mergeCell ref="A43:A63"/>
  </mergeCells>
  <conditionalFormatting sqref="J87">
    <cfRule type="iconSet" priority="101">
      <iconSet iconSet="3Symbols2">
        <cfvo type="percent" val="0"/>
        <cfvo type="num" val="0.95" gte="0"/>
        <cfvo type="num" val="1"/>
      </iconSet>
    </cfRule>
  </conditionalFormatting>
  <conditionalFormatting sqref="K96:AD100 AE95:AX100 J96 AE88:AX90 AE81:AX81 J85:AX87 O82:AX83 O89:AD90 J89:N89 I61 I67:N83 J17:N66 O17:AX80">
    <cfRule type="containsErrors" dxfId="253" priority="100">
      <formula>ISERROR(I17)</formula>
    </cfRule>
  </conditionalFormatting>
  <conditionalFormatting sqref="J16:AX16">
    <cfRule type="cellIs" dxfId="252" priority="99" operator="lessThanOrEqual">
      <formula>0</formula>
    </cfRule>
  </conditionalFormatting>
  <conditionalFormatting sqref="J94:AD94">
    <cfRule type="cellIs" dxfId="251" priority="97" operator="lessThan">
      <formula>$F$94</formula>
    </cfRule>
    <cfRule type="cellIs" dxfId="250" priority="98" operator="greaterThan">
      <formula>$F$94</formula>
    </cfRule>
  </conditionalFormatting>
  <conditionalFormatting sqref="J95:AD95">
    <cfRule type="cellIs" dxfId="249" priority="95" operator="lessThan">
      <formula>$F$95</formula>
    </cfRule>
    <cfRule type="cellIs" dxfId="248" priority="96" operator="greaterThan">
      <formula>$F$95</formula>
    </cfRule>
  </conditionalFormatting>
  <conditionalFormatting sqref="BQ89:CC89">
    <cfRule type="iconSet" priority="94">
      <iconSet iconSet="3Symbols">
        <cfvo type="percent" val="0"/>
        <cfvo type="num" val="0.95"/>
        <cfvo type="num" val="1"/>
      </iconSet>
    </cfRule>
  </conditionalFormatting>
  <conditionalFormatting sqref="CH89:CI89">
    <cfRule type="iconSet" priority="93">
      <iconSet iconSet="3Symbols">
        <cfvo type="percent" val="0"/>
        <cfvo type="num" val="0.95"/>
        <cfvo type="num" val="1"/>
      </iconSet>
    </cfRule>
  </conditionalFormatting>
  <conditionalFormatting sqref="CO89:CP89">
    <cfRule type="iconSet" priority="92">
      <iconSet iconSet="3Symbols">
        <cfvo type="percent" val="0"/>
        <cfvo type="num" val="0.95"/>
        <cfvo type="num" val="1"/>
      </iconSet>
    </cfRule>
  </conditionalFormatting>
  <conditionalFormatting sqref="I89">
    <cfRule type="iconSet" priority="91">
      <iconSet iconSet="3Symbols2">
        <cfvo type="percent" val="0"/>
        <cfvo type="num" val="0.95"/>
        <cfvo type="num" val="1"/>
      </iconSet>
    </cfRule>
  </conditionalFormatting>
  <conditionalFormatting sqref="J89">
    <cfRule type="iconSet" priority="90">
      <iconSet iconSet="3Symbols2">
        <cfvo type="percent" val="0"/>
        <cfvo type="num" val="0.95"/>
        <cfvo type="num" val="1"/>
      </iconSet>
    </cfRule>
  </conditionalFormatting>
  <conditionalFormatting sqref="K89">
    <cfRule type="iconSet" priority="89">
      <iconSet iconSet="3Symbols2">
        <cfvo type="percent" val="0"/>
        <cfvo type="num" val="0.95"/>
        <cfvo type="num" val="1"/>
      </iconSet>
    </cfRule>
  </conditionalFormatting>
  <conditionalFormatting sqref="L89">
    <cfRule type="iconSet" priority="88">
      <iconSet iconSet="3Symbols2">
        <cfvo type="percent" val="0"/>
        <cfvo type="num" val="0.95"/>
        <cfvo type="num" val="1"/>
      </iconSet>
    </cfRule>
  </conditionalFormatting>
  <conditionalFormatting sqref="N89">
    <cfRule type="iconSet" priority="87">
      <iconSet iconSet="3Symbols2">
        <cfvo type="percent" val="0"/>
        <cfvo type="num" val="0.95"/>
        <cfvo type="num" val="1"/>
      </iconSet>
    </cfRule>
  </conditionalFormatting>
  <conditionalFormatting sqref="P89">
    <cfRule type="iconSet" priority="86">
      <iconSet iconSet="3Symbols2">
        <cfvo type="percent" val="0"/>
        <cfvo type="num" val="0.95"/>
        <cfvo type="num" val="1"/>
      </iconSet>
    </cfRule>
  </conditionalFormatting>
  <conditionalFormatting sqref="Q89">
    <cfRule type="iconSet" priority="85">
      <iconSet iconSet="3Symbols2">
        <cfvo type="percent" val="0"/>
        <cfvo type="num" val="0.95"/>
        <cfvo type="num" val="1"/>
      </iconSet>
    </cfRule>
  </conditionalFormatting>
  <conditionalFormatting sqref="R89">
    <cfRule type="iconSet" priority="84">
      <iconSet iconSet="3Symbols2">
        <cfvo type="percent" val="0"/>
        <cfvo type="num" val="0.95"/>
        <cfvo type="num" val="1"/>
      </iconSet>
    </cfRule>
  </conditionalFormatting>
  <conditionalFormatting sqref="AR89">
    <cfRule type="iconSet" priority="83">
      <iconSet iconSet="3Symbols2">
        <cfvo type="percent" val="0"/>
        <cfvo type="num" val="0.95"/>
        <cfvo type="num" val="1"/>
      </iconSet>
    </cfRule>
  </conditionalFormatting>
  <conditionalFormatting sqref="AS89">
    <cfRule type="iconSet" priority="82">
      <iconSet iconSet="3Symbols2">
        <cfvo type="percent" val="0"/>
        <cfvo type="num" val="0.95"/>
        <cfvo type="num" val="1"/>
      </iconSet>
    </cfRule>
  </conditionalFormatting>
  <conditionalFormatting sqref="AT89">
    <cfRule type="iconSet" priority="81">
      <iconSet iconSet="3Symbols2">
        <cfvo type="percent" val="0"/>
        <cfvo type="num" val="0.95"/>
        <cfvo type="num" val="1"/>
      </iconSet>
    </cfRule>
  </conditionalFormatting>
  <conditionalFormatting sqref="AW89">
    <cfRule type="iconSet" priority="80">
      <iconSet iconSet="3Symbols2">
        <cfvo type="percent" val="0"/>
        <cfvo type="num" val="0.95"/>
        <cfvo type="num" val="1"/>
      </iconSet>
    </cfRule>
  </conditionalFormatting>
  <conditionalFormatting sqref="AX89">
    <cfRule type="iconSet" priority="79">
      <iconSet iconSet="3Symbols2">
        <cfvo type="percent" val="0"/>
        <cfvo type="num" val="0.95"/>
        <cfvo type="num" val="1"/>
      </iconSet>
    </cfRule>
  </conditionalFormatting>
  <conditionalFormatting sqref="M89">
    <cfRule type="iconSet" priority="78">
      <iconSet iconSet="3Symbols2">
        <cfvo type="percent" val="0"/>
        <cfvo type="num" val="0.95"/>
        <cfvo type="num" val="1"/>
      </iconSet>
    </cfRule>
  </conditionalFormatting>
  <conditionalFormatting sqref="O89">
    <cfRule type="iconSet" priority="77">
      <iconSet iconSet="3Symbols2">
        <cfvo type="percent" val="0"/>
        <cfvo type="num" val="0.95"/>
        <cfvo type="num" val="1"/>
      </iconSet>
    </cfRule>
  </conditionalFormatting>
  <conditionalFormatting sqref="T89">
    <cfRule type="iconSet" priority="76">
      <iconSet iconSet="3Symbols2">
        <cfvo type="percent" val="0"/>
        <cfvo type="num" val="0.95"/>
        <cfvo type="num" val="1"/>
      </iconSet>
    </cfRule>
  </conditionalFormatting>
  <conditionalFormatting sqref="U89">
    <cfRule type="iconSet" priority="75">
      <iconSet iconSet="3Symbols2">
        <cfvo type="percent" val="0"/>
        <cfvo type="num" val="0.95"/>
        <cfvo type="num" val="1"/>
      </iconSet>
    </cfRule>
  </conditionalFormatting>
  <conditionalFormatting sqref="V89">
    <cfRule type="iconSet" priority="74">
      <iconSet iconSet="3Symbols2">
        <cfvo type="percent" val="0"/>
        <cfvo type="num" val="0.95"/>
        <cfvo type="num" val="1"/>
      </iconSet>
    </cfRule>
  </conditionalFormatting>
  <conditionalFormatting sqref="X89">
    <cfRule type="iconSet" priority="73">
      <iconSet iconSet="3Symbols2">
        <cfvo type="percent" val="0"/>
        <cfvo type="num" val="0.95"/>
        <cfvo type="num" val="1"/>
      </iconSet>
    </cfRule>
  </conditionalFormatting>
  <conditionalFormatting sqref="Z89">
    <cfRule type="iconSet" priority="72">
      <iconSet iconSet="3Symbols2">
        <cfvo type="percent" val="0"/>
        <cfvo type="num" val="0.95"/>
        <cfvo type="num" val="1"/>
      </iconSet>
    </cfRule>
  </conditionalFormatting>
  <conditionalFormatting sqref="AA89">
    <cfRule type="iconSet" priority="71">
      <iconSet iconSet="3Symbols2">
        <cfvo type="percent" val="0"/>
        <cfvo type="num" val="0.95"/>
        <cfvo type="num" val="1"/>
      </iconSet>
    </cfRule>
  </conditionalFormatting>
  <conditionalFormatting sqref="AB89:AC89">
    <cfRule type="iconSet" priority="70">
      <iconSet iconSet="3Symbols2">
        <cfvo type="percent" val="0"/>
        <cfvo type="num" val="0.95"/>
        <cfvo type="num" val="1"/>
      </iconSet>
    </cfRule>
  </conditionalFormatting>
  <conditionalFormatting sqref="W89">
    <cfRule type="iconSet" priority="69">
      <iconSet iconSet="3Symbols2">
        <cfvo type="percent" val="0"/>
        <cfvo type="num" val="0.95"/>
        <cfvo type="num" val="1"/>
      </iconSet>
    </cfRule>
  </conditionalFormatting>
  <conditionalFormatting sqref="Y89">
    <cfRule type="iconSet" priority="68">
      <iconSet iconSet="3Symbols2">
        <cfvo type="percent" val="0"/>
        <cfvo type="num" val="0.95"/>
        <cfvo type="num" val="1"/>
      </iconSet>
    </cfRule>
  </conditionalFormatting>
  <conditionalFormatting sqref="AD89">
    <cfRule type="iconSet" priority="67">
      <iconSet iconSet="3Symbols2">
        <cfvo type="percent" val="0"/>
        <cfvo type="num" val="0.95"/>
        <cfvo type="num" val="1"/>
      </iconSet>
    </cfRule>
  </conditionalFormatting>
  <conditionalFormatting sqref="AE89">
    <cfRule type="iconSet" priority="66">
      <iconSet iconSet="3Symbols2">
        <cfvo type="percent" val="0"/>
        <cfvo type="num" val="0.95"/>
        <cfvo type="num" val="1"/>
      </iconSet>
    </cfRule>
  </conditionalFormatting>
  <conditionalFormatting sqref="AF89">
    <cfRule type="iconSet" priority="65">
      <iconSet iconSet="3Symbols2">
        <cfvo type="percent" val="0"/>
        <cfvo type="num" val="0.95"/>
        <cfvo type="num" val="1"/>
      </iconSet>
    </cfRule>
  </conditionalFormatting>
  <conditionalFormatting sqref="AH89">
    <cfRule type="iconSet" priority="64">
      <iconSet iconSet="3Symbols2">
        <cfvo type="percent" val="0"/>
        <cfvo type="num" val="0.95"/>
        <cfvo type="num" val="1"/>
      </iconSet>
    </cfRule>
  </conditionalFormatting>
  <conditionalFormatting sqref="AJ89">
    <cfRule type="iconSet" priority="63">
      <iconSet iconSet="3Symbols2">
        <cfvo type="percent" val="0"/>
        <cfvo type="num" val="0.95"/>
        <cfvo type="num" val="1"/>
      </iconSet>
    </cfRule>
  </conditionalFormatting>
  <conditionalFormatting sqref="AK89">
    <cfRule type="iconSet" priority="62">
      <iconSet iconSet="3Symbols2">
        <cfvo type="percent" val="0"/>
        <cfvo type="num" val="0.95"/>
        <cfvo type="num" val="1"/>
      </iconSet>
    </cfRule>
  </conditionalFormatting>
  <conditionalFormatting sqref="AL89">
    <cfRule type="iconSet" priority="61">
      <iconSet iconSet="3Symbols2">
        <cfvo type="percent" val="0"/>
        <cfvo type="num" val="0.95"/>
        <cfvo type="num" val="1"/>
      </iconSet>
    </cfRule>
  </conditionalFormatting>
  <conditionalFormatting sqref="AG89">
    <cfRule type="iconSet" priority="60">
      <iconSet iconSet="3Symbols2">
        <cfvo type="percent" val="0"/>
        <cfvo type="num" val="0.95"/>
        <cfvo type="num" val="1"/>
      </iconSet>
    </cfRule>
  </conditionalFormatting>
  <conditionalFormatting sqref="AI89">
    <cfRule type="iconSet" priority="59">
      <iconSet iconSet="3Symbols2">
        <cfvo type="percent" val="0"/>
        <cfvo type="num" val="0.95"/>
        <cfvo type="num" val="1"/>
      </iconSet>
    </cfRule>
  </conditionalFormatting>
  <conditionalFormatting sqref="I22:AX22">
    <cfRule type="cellIs" dxfId="247" priority="57" operator="lessThan">
      <formula>$G$22</formula>
    </cfRule>
    <cfRule type="cellIs" dxfId="246" priority="58" operator="greaterThanOrEqual">
      <formula>$G$22</formula>
    </cfRule>
  </conditionalFormatting>
  <conditionalFormatting sqref="I23:AX23">
    <cfRule type="cellIs" dxfId="245" priority="55" operator="greaterThan">
      <formula>$H$23</formula>
    </cfRule>
    <cfRule type="cellIs" dxfId="244" priority="56" operator="lessThanOrEqual">
      <formula>$H$23</formula>
    </cfRule>
  </conditionalFormatting>
  <conditionalFormatting sqref="I24:AX24">
    <cfRule type="cellIs" dxfId="243" priority="53" operator="greaterThan">
      <formula>$H$24</formula>
    </cfRule>
    <cfRule type="cellIs" dxfId="242" priority="54" operator="lessThanOrEqual">
      <formula>$H$24</formula>
    </cfRule>
  </conditionalFormatting>
  <conditionalFormatting sqref="I21:AX21">
    <cfRule type="cellIs" dxfId="241" priority="51" operator="lessThan">
      <formula>$G$21</formula>
    </cfRule>
    <cfRule type="cellIs" dxfId="240" priority="52" operator="greaterThanOrEqual">
      <formula>$G$21</formula>
    </cfRule>
  </conditionalFormatting>
  <conditionalFormatting sqref="I27:AX27">
    <cfRule type="cellIs" dxfId="239" priority="49" operator="greaterThan">
      <formula>$H$27</formula>
    </cfRule>
    <cfRule type="cellIs" dxfId="238" priority="50" operator="lessThanOrEqual">
      <formula>$H$27</formula>
    </cfRule>
  </conditionalFormatting>
  <conditionalFormatting sqref="I32:AX32">
    <cfRule type="cellIs" dxfId="237" priority="47" operator="greaterThan">
      <formula>$H$32</formula>
    </cfRule>
    <cfRule type="cellIs" dxfId="236" priority="48" operator="lessThanOrEqual">
      <formula>$H$32</formula>
    </cfRule>
  </conditionalFormatting>
  <conditionalFormatting sqref="I30:AX30">
    <cfRule type="cellIs" dxfId="235" priority="45" operator="greaterThan">
      <formula>$H$30</formula>
    </cfRule>
    <cfRule type="cellIs" dxfId="234" priority="46" operator="lessThanOrEqual">
      <formula>$H$30</formula>
    </cfRule>
  </conditionalFormatting>
  <conditionalFormatting sqref="I31:AX31">
    <cfRule type="cellIs" dxfId="233" priority="43" operator="greaterThan">
      <formula>$H$31</formula>
    </cfRule>
    <cfRule type="cellIs" dxfId="232" priority="44" operator="lessThanOrEqual">
      <formula>$H$31</formula>
    </cfRule>
  </conditionalFormatting>
  <conditionalFormatting sqref="I36:AX37">
    <cfRule type="cellIs" dxfId="231" priority="41" operator="greaterThan">
      <formula>$H$36</formula>
    </cfRule>
    <cfRule type="cellIs" dxfId="230" priority="42" operator="lessThanOrEqual">
      <formula>$H$36</formula>
    </cfRule>
  </conditionalFormatting>
  <conditionalFormatting sqref="I39:AX40">
    <cfRule type="cellIs" dxfId="229" priority="39" operator="greaterThan">
      <formula>$H$39</formula>
    </cfRule>
    <cfRule type="cellIs" dxfId="228" priority="40" operator="lessThanOrEqual">
      <formula>$H$39</formula>
    </cfRule>
  </conditionalFormatting>
  <conditionalFormatting sqref="I35:AX35">
    <cfRule type="cellIs" dxfId="227" priority="37" operator="greaterThan">
      <formula>$H$35</formula>
    </cfRule>
    <cfRule type="cellIs" dxfId="226" priority="38" operator="lessThanOrEqual">
      <formula>$H$35</formula>
    </cfRule>
  </conditionalFormatting>
  <conditionalFormatting sqref="S89">
    <cfRule type="iconSet" priority="36">
      <iconSet iconSet="3Symbols2">
        <cfvo type="percent" val="0"/>
        <cfvo type="num" val="0.95"/>
        <cfvo type="num" val="1"/>
      </iconSet>
    </cfRule>
  </conditionalFormatting>
  <conditionalFormatting sqref="I71:N71">
    <cfRule type="cellIs" dxfId="225" priority="33" operator="between">
      <formula>$C$66*0.95</formula>
      <formula>$C$66</formula>
    </cfRule>
    <cfRule type="cellIs" dxfId="224" priority="34" operator="greaterThanOrEqual">
      <formula>$C$66</formula>
    </cfRule>
    <cfRule type="cellIs" dxfId="223" priority="35" operator="lessThanOrEqual">
      <formula>$C$66*0.95</formula>
    </cfRule>
  </conditionalFormatting>
  <conditionalFormatting sqref="I74:N74">
    <cfRule type="cellIs" dxfId="222" priority="30" operator="between">
      <formula>$C$72*0.95</formula>
      <formula>$C$72</formula>
    </cfRule>
    <cfRule type="cellIs" dxfId="221" priority="31" operator="greaterThanOrEqual">
      <formula>$C$72</formula>
    </cfRule>
    <cfRule type="cellIs" dxfId="220" priority="32" operator="lessThanOrEqual">
      <formula>$C$72*0.95</formula>
    </cfRule>
  </conditionalFormatting>
  <conditionalFormatting sqref="I79:N79">
    <cfRule type="cellIs" dxfId="219" priority="27" operator="between">
      <formula>$C$75*0.95</formula>
      <formula>$C$75</formula>
    </cfRule>
    <cfRule type="cellIs" dxfId="218" priority="28" operator="greaterThanOrEqual">
      <formula>$C$75</formula>
    </cfRule>
    <cfRule type="cellIs" dxfId="217" priority="29" operator="lessThanOrEqual">
      <formula>$C$75*0.95</formula>
    </cfRule>
  </conditionalFormatting>
  <conditionalFormatting sqref="I83:N83">
    <cfRule type="cellIs" dxfId="216" priority="24" operator="between">
      <formula>$C$80*0.95</formula>
      <formula>$C$80</formula>
    </cfRule>
    <cfRule type="cellIs" dxfId="215" priority="25" operator="greaterThanOrEqual">
      <formula>$C$80</formula>
    </cfRule>
    <cfRule type="cellIs" dxfId="214" priority="26" operator="lessThanOrEqual">
      <formula>$C$80*0.95</formula>
    </cfRule>
  </conditionalFormatting>
  <conditionalFormatting sqref="I44:N62">
    <cfRule type="cellIs" dxfId="213" priority="21" operator="between">
      <formula>0.95</formula>
      <formula>1</formula>
    </cfRule>
    <cfRule type="cellIs" dxfId="212" priority="22" operator="greaterThanOrEqual">
      <formula>1</formula>
    </cfRule>
    <cfRule type="cellIs" dxfId="211" priority="23" operator="lessThanOrEqual">
      <formula>0.95</formula>
    </cfRule>
  </conditionalFormatting>
  <conditionalFormatting sqref="I16:N16">
    <cfRule type="expression" dxfId="210" priority="18">
      <formula>I16&lt;I3</formula>
    </cfRule>
    <cfRule type="expression" dxfId="209" priority="19">
      <formula>I16&gt;I3</formula>
    </cfRule>
    <cfRule type="expression" dxfId="208" priority="20">
      <formula>I16=I3</formula>
    </cfRule>
  </conditionalFormatting>
  <conditionalFormatting sqref="J16:N16">
    <cfRule type="expression" dxfId="207" priority="15">
      <formula>J16&lt;J3</formula>
    </cfRule>
    <cfRule type="expression" dxfId="206" priority="16">
      <formula>J16&gt;J3</formula>
    </cfRule>
    <cfRule type="expression" dxfId="205" priority="17">
      <formula>J16=J3</formula>
    </cfRule>
  </conditionalFormatting>
  <conditionalFormatting sqref="I17:N17">
    <cfRule type="cellIs" dxfId="204" priority="14" operator="lessThan">
      <formula>2.7</formula>
    </cfRule>
  </conditionalFormatting>
  <conditionalFormatting sqref="I87:N87">
    <cfRule type="iconSet" priority="13">
      <iconSet iconSet="3Symbols2">
        <cfvo type="percent" val="0"/>
        <cfvo type="num" val="0.95" gte="0"/>
        <cfvo type="num" val="1"/>
      </iconSet>
    </cfRule>
  </conditionalFormatting>
  <conditionalFormatting sqref="K87">
    <cfRule type="iconSet" priority="12">
      <iconSet iconSet="3Symbols2">
        <cfvo type="percent" val="0"/>
        <cfvo type="num" val="0.95" gte="0"/>
        <cfvo type="num" val="1"/>
      </iconSet>
    </cfRule>
  </conditionalFormatting>
  <conditionalFormatting sqref="L87">
    <cfRule type="iconSet" priority="11">
      <iconSet iconSet="3Symbols2">
        <cfvo type="percent" val="0"/>
        <cfvo type="num" val="0.95" gte="0"/>
        <cfvo type="num" val="1"/>
      </iconSet>
    </cfRule>
  </conditionalFormatting>
  <conditionalFormatting sqref="M87">
    <cfRule type="iconSet" priority="10">
      <iconSet iconSet="3Symbols2">
        <cfvo type="percent" val="0"/>
        <cfvo type="num" val="0.95" gte="0"/>
        <cfvo type="num" val="1"/>
      </iconSet>
    </cfRule>
  </conditionalFormatting>
  <conditionalFormatting sqref="N87">
    <cfRule type="iconSet" priority="9">
      <iconSet iconSet="3Symbols2">
        <cfvo type="percent" val="0"/>
        <cfvo type="num" val="0.95" gte="0"/>
        <cfvo type="num" val="1"/>
      </iconSet>
    </cfRule>
  </conditionalFormatting>
  <conditionalFormatting sqref="I21:N39 I44:N45">
    <cfRule type="cellIs" dxfId="203" priority="8" operator="equal">
      <formula>0</formula>
    </cfRule>
  </conditionalFormatting>
  <conditionalFormatting sqref="I68 I48:N48">
    <cfRule type="expression" dxfId="202" priority="7">
      <formula>$I$45=0</formula>
    </cfRule>
  </conditionalFormatting>
  <conditionalFormatting sqref="J68 J48">
    <cfRule type="expression" dxfId="201" priority="6">
      <formula>$J$45=0</formula>
    </cfRule>
  </conditionalFormatting>
  <conditionalFormatting sqref="K68 K48">
    <cfRule type="expression" dxfId="200" priority="5">
      <formula>$K$45=0</formula>
    </cfRule>
  </conditionalFormatting>
  <conditionalFormatting sqref="L68 L48">
    <cfRule type="expression" dxfId="199" priority="4">
      <formula>$L$45=0</formula>
    </cfRule>
  </conditionalFormatting>
  <conditionalFormatting sqref="M68 M48">
    <cfRule type="expression" dxfId="198" priority="3">
      <formula>$M$45=0</formula>
    </cfRule>
  </conditionalFormatting>
  <conditionalFormatting sqref="N68 N48">
    <cfRule type="expression" dxfId="197" priority="2">
      <formula>$N$45=0</formula>
    </cfRule>
  </conditionalFormatting>
  <conditionalFormatting sqref="I87">
    <cfRule type="iconSet" priority="1">
      <iconSet iconSet="3Symbols2">
        <cfvo type="percent" val="0"/>
        <cfvo type="num" val="0.95" gte="0"/>
        <cfvo type="num" val="1"/>
      </iconSet>
    </cfRule>
  </conditionalFormatting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>
    <oddHeader>&amp;C&amp;"Arial,Fett"&amp;14Bewertungssystem ohne Garage</oddHeader>
  </headerFooter>
  <rowBreaks count="1" manualBreakCount="1">
    <brk id="96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S110"/>
  <sheetViews>
    <sheetView view="pageBreakPreview" zoomScale="80" zoomScaleNormal="70" zoomScaleSheetLayoutView="80" zoomScalePageLayoutView="50" workbookViewId="0">
      <selection sqref="A1:N96"/>
    </sheetView>
  </sheetViews>
  <sheetFormatPr baseColWidth="10" defaultRowHeight="12.75"/>
  <cols>
    <col min="1" max="1" width="5.85546875" style="1" customWidth="1"/>
    <col min="2" max="2" width="22.28515625" style="2" customWidth="1"/>
    <col min="3" max="3" width="6.140625" style="2" customWidth="1"/>
    <col min="4" max="4" width="9.7109375" style="1" customWidth="1"/>
    <col min="5" max="5" width="21.5703125" style="1" customWidth="1"/>
    <col min="6" max="6" width="5.85546875" style="2" customWidth="1"/>
    <col min="7" max="7" width="9.85546875" style="2" customWidth="1"/>
    <col min="8" max="8" width="13.140625" style="2" customWidth="1"/>
    <col min="9" max="9" width="10.7109375" style="2" customWidth="1"/>
    <col min="10" max="14" width="12.7109375" style="2" customWidth="1"/>
    <col min="15" max="18" width="11.42578125" style="2" customWidth="1"/>
    <col min="19" max="19" width="12" style="2" customWidth="1"/>
    <col min="20" max="28" width="11.42578125" style="2" customWidth="1"/>
    <col min="29" max="29" width="12" style="2" customWidth="1"/>
    <col min="30" max="38" width="11.42578125" style="2" customWidth="1"/>
    <col min="39" max="39" width="12" style="2" customWidth="1"/>
    <col min="40" max="46" width="11.42578125" style="2" customWidth="1"/>
    <col min="47" max="48" width="11.42578125" style="2" hidden="1" customWidth="1"/>
    <col min="49" max="50" width="11.42578125" style="2" customWidth="1"/>
    <col min="51" max="51" width="7.42578125" style="5" customWidth="1"/>
    <col min="52" max="52" width="23.7109375" style="6" customWidth="1"/>
    <col min="53" max="53" width="11.42578125" style="6" customWidth="1"/>
    <col min="54" max="54" width="13" style="5" customWidth="1"/>
    <col min="55" max="55" width="24.42578125" style="5" customWidth="1"/>
    <col min="56" max="58" width="11.42578125" style="6" customWidth="1"/>
    <col min="59" max="59" width="15.28515625" style="6" customWidth="1"/>
    <col min="60" max="61" width="11.42578125" style="6" customWidth="1"/>
    <col min="62" max="62" width="11.42578125" style="7" customWidth="1"/>
    <col min="63" max="63" width="11.42578125" style="7" hidden="1" customWidth="1"/>
    <col min="64" max="68" width="11.42578125" style="6" hidden="1" customWidth="1"/>
    <col min="69" max="72" width="11.42578125" style="6" customWidth="1"/>
    <col min="73" max="74" width="11.42578125" style="67" customWidth="1"/>
    <col min="75" max="75" width="11.42578125" style="7"/>
    <col min="76" max="76" width="11.42578125" style="7" customWidth="1"/>
    <col min="77" max="77" width="11.42578125" style="6" customWidth="1"/>
    <col min="78" max="79" width="11.42578125" style="7" customWidth="1"/>
    <col min="80" max="81" width="11.42578125" style="6" customWidth="1"/>
    <col min="82" max="84" width="11.42578125" style="6" hidden="1" customWidth="1"/>
    <col min="85" max="88" width="11.42578125" style="6" customWidth="1"/>
    <col min="89" max="89" width="11.42578125" style="7" customWidth="1"/>
    <col min="90" max="90" width="11.42578125" style="67" customWidth="1"/>
    <col min="91" max="91" width="11.42578125" style="6" customWidth="1"/>
    <col min="92" max="92" width="11.42578125" style="7" customWidth="1"/>
    <col min="93" max="93" width="11.42578125" style="7"/>
    <col min="94" max="94" width="11.42578125" style="9"/>
    <col min="95" max="95" width="11.42578125" style="2"/>
    <col min="96" max="16384" width="11.42578125" style="10"/>
  </cols>
  <sheetData>
    <row r="1" spans="1:95" ht="17.25" customHeight="1" thickBot="1">
      <c r="A1" s="14"/>
      <c r="B1" s="15"/>
      <c r="C1" s="14"/>
      <c r="D1" s="176"/>
      <c r="E1" s="176"/>
      <c r="F1" s="176"/>
      <c r="G1" s="12"/>
      <c r="H1" s="176"/>
      <c r="I1" s="246" t="s">
        <v>0</v>
      </c>
      <c r="J1" s="232">
        <v>1</v>
      </c>
      <c r="K1" s="16">
        <v>2</v>
      </c>
      <c r="L1" s="16">
        <v>3</v>
      </c>
      <c r="M1" s="16">
        <v>4</v>
      </c>
      <c r="N1" s="153">
        <v>5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  <c r="AH1" s="150"/>
      <c r="AI1" s="148"/>
      <c r="AJ1" s="148"/>
      <c r="AK1" s="148"/>
      <c r="AL1" s="148"/>
      <c r="AM1" s="148"/>
      <c r="AN1" s="148"/>
      <c r="AO1" s="148"/>
      <c r="AP1" s="148"/>
      <c r="AQ1" s="149"/>
      <c r="AR1" s="148"/>
      <c r="AS1" s="149"/>
      <c r="AT1" s="148"/>
      <c r="AU1" s="148"/>
      <c r="AV1" s="150"/>
      <c r="AW1" s="148"/>
      <c r="AX1" s="148"/>
      <c r="AY1" s="14"/>
      <c r="AZ1" s="15"/>
      <c r="BA1" s="14"/>
      <c r="BB1" s="176"/>
      <c r="BC1" s="176"/>
      <c r="BD1" s="176"/>
      <c r="BE1" s="176"/>
      <c r="BF1" s="12"/>
      <c r="BG1" s="176"/>
      <c r="BH1" s="14"/>
      <c r="BI1" s="14"/>
      <c r="BJ1" s="176"/>
      <c r="BK1" s="14"/>
      <c r="BL1" s="14"/>
      <c r="BM1" s="176"/>
      <c r="BN1" s="14"/>
      <c r="BO1" s="14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176"/>
      <c r="CA1" s="14"/>
      <c r="CB1" s="14"/>
      <c r="CC1" s="14"/>
      <c r="CD1" s="14"/>
      <c r="CE1" s="14"/>
      <c r="CF1" s="14"/>
      <c r="CG1" s="7"/>
      <c r="CH1" s="14"/>
      <c r="CI1" s="14"/>
      <c r="CJ1" s="176"/>
      <c r="CK1" s="14"/>
      <c r="CL1" s="14"/>
      <c r="CM1" s="14"/>
      <c r="CO1" s="14"/>
      <c r="CP1" s="1"/>
    </row>
    <row r="2" spans="1:95" ht="12.75" customHeight="1">
      <c r="A2" s="6"/>
      <c r="B2" s="6"/>
      <c r="C2" s="394" t="s">
        <v>1</v>
      </c>
      <c r="D2" s="120" t="s">
        <v>2</v>
      </c>
      <c r="E2" s="121" t="s">
        <v>68</v>
      </c>
      <c r="F2" s="121"/>
      <c r="G2" s="125"/>
      <c r="H2" s="125"/>
      <c r="I2" s="247">
        <v>9096.84</v>
      </c>
      <c r="J2" s="233">
        <v>39665.279999999999</v>
      </c>
      <c r="K2" s="18">
        <v>8230.94</v>
      </c>
      <c r="L2" s="18">
        <v>28000.01</v>
      </c>
      <c r="M2" s="18">
        <v>8895</v>
      </c>
      <c r="N2" s="205">
        <v>30658</v>
      </c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6"/>
      <c r="BA2" s="19"/>
      <c r="BB2" s="20"/>
      <c r="BC2" s="20"/>
      <c r="BD2" s="20"/>
      <c r="BE2" s="20"/>
      <c r="BF2" s="20"/>
      <c r="BG2" s="20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0"/>
      <c r="CH2" s="21"/>
      <c r="CI2" s="21"/>
      <c r="CJ2" s="21"/>
      <c r="CK2" s="21"/>
      <c r="CL2" s="21"/>
      <c r="CM2" s="21"/>
      <c r="CN2" s="21"/>
      <c r="CO2" s="6"/>
      <c r="CP2" s="2"/>
    </row>
    <row r="3" spans="1:95">
      <c r="A3" s="6"/>
      <c r="B3" s="6"/>
      <c r="C3" s="395"/>
      <c r="D3" s="22" t="s">
        <v>3</v>
      </c>
      <c r="E3" s="12" t="s">
        <v>69</v>
      </c>
      <c r="F3" s="12"/>
      <c r="G3" s="20"/>
      <c r="H3" s="20"/>
      <c r="I3" s="248">
        <v>7582.4</v>
      </c>
      <c r="J3" s="234">
        <v>34125.96</v>
      </c>
      <c r="K3" s="23">
        <v>7133.45</v>
      </c>
      <c r="L3" s="23">
        <v>23525.32</v>
      </c>
      <c r="M3" s="23">
        <v>7642.18</v>
      </c>
      <c r="N3" s="206">
        <v>27353.26</v>
      </c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6"/>
      <c r="BA3" s="19"/>
      <c r="BB3" s="20"/>
      <c r="BC3" s="20"/>
      <c r="BD3" s="20"/>
      <c r="BE3" s="20"/>
      <c r="BF3" s="20"/>
      <c r="BG3" s="20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0"/>
      <c r="CH3" s="21"/>
      <c r="CI3" s="21"/>
      <c r="CJ3" s="21"/>
      <c r="CK3" s="21"/>
      <c r="CL3" s="21"/>
      <c r="CM3" s="21"/>
      <c r="CN3" s="21"/>
      <c r="CO3" s="6"/>
      <c r="CP3" s="2"/>
    </row>
    <row r="4" spans="1:95">
      <c r="A4" s="6"/>
      <c r="B4" s="6"/>
      <c r="C4" s="395"/>
      <c r="D4" s="22" t="s">
        <v>4</v>
      </c>
      <c r="E4" s="12" t="s">
        <v>70</v>
      </c>
      <c r="F4" s="12"/>
      <c r="G4" s="20"/>
      <c r="H4" s="20"/>
      <c r="I4" s="248">
        <v>5198.7299999999996</v>
      </c>
      <c r="J4" s="234">
        <v>21937.54</v>
      </c>
      <c r="K4" s="23">
        <v>4827.7700000000004</v>
      </c>
      <c r="L4" s="23">
        <v>16169.72</v>
      </c>
      <c r="M4" s="23">
        <v>4732.3500000000004</v>
      </c>
      <c r="N4" s="206">
        <v>17268</v>
      </c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6"/>
      <c r="BA4" s="19"/>
      <c r="BB4" s="20"/>
      <c r="BC4" s="20"/>
      <c r="BD4" s="20"/>
      <c r="BE4" s="20"/>
      <c r="BF4" s="20"/>
      <c r="BG4" s="20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20"/>
      <c r="CH4" s="3"/>
      <c r="CI4" s="3"/>
      <c r="CJ4" s="3"/>
      <c r="CK4" s="3"/>
      <c r="CL4" s="3"/>
      <c r="CM4" s="3"/>
      <c r="CN4" s="3"/>
      <c r="CO4" s="6"/>
      <c r="CP4" s="2"/>
    </row>
    <row r="5" spans="1:95">
      <c r="A5" s="6"/>
      <c r="B5" s="6"/>
      <c r="C5" s="395"/>
      <c r="D5" s="22" t="s">
        <v>5</v>
      </c>
      <c r="E5" s="12" t="s">
        <v>71</v>
      </c>
      <c r="F5" s="12"/>
      <c r="G5" s="20"/>
      <c r="H5" s="20"/>
      <c r="I5" s="248">
        <v>867.12</v>
      </c>
      <c r="J5" s="234">
        <v>3561.79</v>
      </c>
      <c r="K5" s="23">
        <v>491.74</v>
      </c>
      <c r="L5" s="23">
        <v>1650.9</v>
      </c>
      <c r="M5" s="23">
        <v>930.83</v>
      </c>
      <c r="N5" s="206">
        <v>3718.11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6"/>
      <c r="BA5" s="19"/>
      <c r="BB5" s="20"/>
      <c r="BC5" s="20"/>
      <c r="BD5" s="20"/>
      <c r="BE5" s="20"/>
      <c r="BF5" s="20"/>
      <c r="BG5" s="20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20"/>
      <c r="CH5" s="3"/>
      <c r="CI5" s="3"/>
      <c r="CJ5" s="3"/>
      <c r="CK5" s="3"/>
      <c r="CL5" s="3"/>
      <c r="CM5" s="3"/>
      <c r="CN5" s="3"/>
      <c r="CO5" s="6"/>
      <c r="CP5" s="2"/>
    </row>
    <row r="6" spans="1:95">
      <c r="A6" s="6"/>
      <c r="B6" s="6"/>
      <c r="C6" s="395"/>
      <c r="D6" s="22" t="s">
        <v>6</v>
      </c>
      <c r="E6" s="12" t="s">
        <v>72</v>
      </c>
      <c r="F6" s="12"/>
      <c r="G6" s="20"/>
      <c r="H6" s="20"/>
      <c r="I6" s="248">
        <v>2695.28</v>
      </c>
      <c r="J6" s="234">
        <v>4040.81</v>
      </c>
      <c r="K6" s="23">
        <v>1663.95</v>
      </c>
      <c r="L6" s="23">
        <v>1721.7</v>
      </c>
      <c r="M6" s="23">
        <v>2994.36</v>
      </c>
      <c r="N6" s="206">
        <v>7321.72</v>
      </c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6"/>
      <c r="BA6" s="19"/>
      <c r="BB6" s="20"/>
      <c r="BC6" s="20"/>
      <c r="BD6" s="20"/>
      <c r="BE6" s="20"/>
      <c r="BF6" s="20"/>
      <c r="BG6" s="20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20"/>
      <c r="CH6" s="3"/>
      <c r="CI6" s="3"/>
      <c r="CJ6" s="3"/>
      <c r="CK6" s="3"/>
      <c r="CL6" s="3"/>
      <c r="CM6" s="3"/>
      <c r="CN6" s="3"/>
      <c r="CO6" s="6"/>
      <c r="CP6" s="2"/>
    </row>
    <row r="7" spans="1:95">
      <c r="A7" s="6"/>
      <c r="B7" s="6"/>
      <c r="C7" s="395"/>
      <c r="D7" s="22" t="s">
        <v>7</v>
      </c>
      <c r="E7" s="12" t="s">
        <v>73</v>
      </c>
      <c r="F7" s="12"/>
      <c r="G7" s="20"/>
      <c r="H7" s="20"/>
      <c r="I7" s="248">
        <v>57.06</v>
      </c>
      <c r="J7" s="234">
        <v>289.18</v>
      </c>
      <c r="K7" s="23">
        <v>149.86000000000001</v>
      </c>
      <c r="L7" s="23">
        <v>58.02</v>
      </c>
      <c r="M7" s="23">
        <v>64.290000000000006</v>
      </c>
      <c r="N7" s="206">
        <v>324.52999999999997</v>
      </c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6"/>
      <c r="BA7" s="19"/>
      <c r="BB7" s="20"/>
      <c r="BC7" s="20"/>
      <c r="BD7" s="20"/>
      <c r="BE7" s="20"/>
      <c r="BF7" s="20"/>
      <c r="BG7" s="20"/>
      <c r="BH7" s="3"/>
      <c r="BI7" s="3"/>
      <c r="BJ7" s="3"/>
      <c r="BK7" s="3"/>
      <c r="BL7" s="3"/>
      <c r="BM7" s="24"/>
      <c r="BN7" s="3"/>
      <c r="BO7" s="3"/>
      <c r="BP7" s="3"/>
      <c r="BQ7" s="3"/>
      <c r="BR7" s="3"/>
      <c r="BS7" s="24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20"/>
      <c r="CH7" s="3"/>
      <c r="CI7" s="3"/>
      <c r="CJ7" s="3"/>
      <c r="CK7" s="3"/>
      <c r="CL7" s="3"/>
      <c r="CM7" s="3"/>
      <c r="CN7" s="25"/>
      <c r="CO7" s="6"/>
      <c r="CP7" s="2"/>
    </row>
    <row r="8" spans="1:95">
      <c r="A8" s="6"/>
      <c r="B8" s="6"/>
      <c r="C8" s="395"/>
      <c r="D8" s="22" t="s">
        <v>54</v>
      </c>
      <c r="E8" s="12" t="s">
        <v>74</v>
      </c>
      <c r="F8" s="12"/>
      <c r="G8" s="20"/>
      <c r="H8" s="20"/>
      <c r="I8" s="248">
        <v>514.23</v>
      </c>
      <c r="J8" s="234">
        <v>2438.84</v>
      </c>
      <c r="K8" s="23">
        <v>543.28</v>
      </c>
      <c r="L8" s="23">
        <v>1186.81</v>
      </c>
      <c r="M8" s="23">
        <v>420</v>
      </c>
      <c r="N8" s="206">
        <v>1752.81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6"/>
      <c r="BA8" s="19"/>
      <c r="BB8" s="20"/>
      <c r="BC8" s="20"/>
      <c r="BD8" s="20"/>
      <c r="BE8" s="20"/>
      <c r="BF8" s="20"/>
      <c r="BG8" s="20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20"/>
      <c r="CH8" s="3"/>
      <c r="CI8" s="3"/>
      <c r="CJ8" s="3"/>
      <c r="CK8" s="3"/>
      <c r="CL8" s="3"/>
      <c r="CM8" s="3"/>
      <c r="CN8" s="3"/>
      <c r="CO8" s="6"/>
      <c r="CP8" s="2"/>
    </row>
    <row r="9" spans="1:95">
      <c r="A9" s="6"/>
      <c r="B9" s="6"/>
      <c r="C9" s="395"/>
      <c r="D9" s="22" t="s">
        <v>8</v>
      </c>
      <c r="E9" s="12" t="s">
        <v>75</v>
      </c>
      <c r="F9" s="12"/>
      <c r="G9" s="20"/>
      <c r="H9" s="20"/>
      <c r="I9" s="248">
        <v>945.26</v>
      </c>
      <c r="J9" s="234">
        <v>5898.61</v>
      </c>
      <c r="K9" s="23">
        <v>1120.8</v>
      </c>
      <c r="L9" s="23">
        <v>4459.87</v>
      </c>
      <c r="M9" s="23">
        <v>1494.71</v>
      </c>
      <c r="N9" s="206">
        <v>4289.8100000000004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6"/>
      <c r="BA9" s="19"/>
      <c r="BB9" s="20"/>
      <c r="BC9" s="20"/>
      <c r="BD9" s="20"/>
      <c r="BE9" s="20"/>
      <c r="BF9" s="20"/>
      <c r="BG9" s="20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20"/>
      <c r="CH9" s="3"/>
      <c r="CI9" s="3"/>
      <c r="CJ9" s="3"/>
      <c r="CK9" s="3"/>
      <c r="CL9" s="3"/>
      <c r="CM9" s="3"/>
      <c r="CN9" s="3"/>
      <c r="CO9" s="6"/>
      <c r="CP9" s="2"/>
    </row>
    <row r="10" spans="1:95" s="27" customFormat="1">
      <c r="A10" s="6"/>
      <c r="B10" s="6"/>
      <c r="C10" s="395"/>
      <c r="D10" s="22" t="s">
        <v>9</v>
      </c>
      <c r="E10" s="12" t="s">
        <v>80</v>
      </c>
      <c r="F10" s="20"/>
      <c r="G10" s="20"/>
      <c r="H10" s="20"/>
      <c r="I10" s="248">
        <v>31</v>
      </c>
      <c r="J10" s="234">
        <v>254</v>
      </c>
      <c r="K10" s="23">
        <v>47</v>
      </c>
      <c r="L10" s="23">
        <v>176</v>
      </c>
      <c r="M10" s="23">
        <v>53</v>
      </c>
      <c r="N10" s="206">
        <v>190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6"/>
      <c r="AZ10" s="6"/>
      <c r="BA10" s="19"/>
      <c r="BB10" s="20"/>
      <c r="BC10" s="20"/>
      <c r="BD10" s="20"/>
      <c r="BE10" s="20"/>
      <c r="BF10" s="20"/>
      <c r="BG10" s="20"/>
      <c r="BH10" s="26"/>
      <c r="BI10" s="26"/>
      <c r="BJ10" s="26"/>
      <c r="BK10" s="26"/>
      <c r="BL10" s="26"/>
      <c r="BM10" s="26"/>
      <c r="BN10" s="26"/>
      <c r="BO10" s="26"/>
      <c r="BP10" s="3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0"/>
      <c r="CH10" s="3"/>
      <c r="CI10" s="3"/>
      <c r="CJ10" s="3"/>
      <c r="CK10" s="3"/>
      <c r="CL10" s="3"/>
      <c r="CM10" s="3"/>
      <c r="CN10" s="3"/>
      <c r="CO10" s="6"/>
      <c r="CP10" s="6"/>
      <c r="CQ10" s="6"/>
    </row>
    <row r="11" spans="1:95">
      <c r="A11" s="6"/>
      <c r="B11" s="6"/>
      <c r="C11" s="395"/>
      <c r="D11" s="22" t="s">
        <v>10</v>
      </c>
      <c r="E11" s="12" t="s">
        <v>76</v>
      </c>
      <c r="F11" s="12"/>
      <c r="G11" s="20"/>
      <c r="H11" s="20"/>
      <c r="I11" s="248">
        <v>133.75</v>
      </c>
      <c r="J11" s="234">
        <v>0</v>
      </c>
      <c r="K11" s="23">
        <v>0</v>
      </c>
      <c r="L11" s="23">
        <v>161.02000000000001</v>
      </c>
      <c r="M11" s="23">
        <v>0</v>
      </c>
      <c r="N11" s="206">
        <v>0</v>
      </c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6"/>
      <c r="BA11" s="19"/>
      <c r="BB11" s="20"/>
      <c r="BC11" s="20"/>
      <c r="BD11" s="20"/>
      <c r="BE11" s="20"/>
      <c r="BF11" s="20"/>
      <c r="BG11" s="20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20"/>
      <c r="CH11" s="3"/>
      <c r="CI11" s="3"/>
      <c r="CJ11" s="3"/>
      <c r="CK11" s="3"/>
      <c r="CL11" s="3"/>
      <c r="CM11" s="3"/>
      <c r="CN11" s="3"/>
      <c r="CO11" s="6"/>
      <c r="CP11" s="2"/>
    </row>
    <row r="12" spans="1:95">
      <c r="A12" s="6"/>
      <c r="B12" s="6"/>
      <c r="C12" s="395"/>
      <c r="D12" s="22" t="s">
        <v>11</v>
      </c>
      <c r="E12" s="12" t="s">
        <v>81</v>
      </c>
      <c r="F12" s="12"/>
      <c r="G12" s="20"/>
      <c r="H12" s="20"/>
      <c r="I12" s="248">
        <v>27060.12</v>
      </c>
      <c r="J12" s="234">
        <v>121552.73</v>
      </c>
      <c r="K12" s="23">
        <v>25111.16</v>
      </c>
      <c r="L12" s="23">
        <v>83265.94</v>
      </c>
      <c r="M12" s="23">
        <v>29240</v>
      </c>
      <c r="N12" s="206">
        <v>92656</v>
      </c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6"/>
      <c r="BA12" s="19"/>
      <c r="BB12" s="20"/>
      <c r="BC12" s="20"/>
      <c r="BD12" s="20"/>
      <c r="BE12" s="20"/>
      <c r="BF12" s="20"/>
      <c r="BG12" s="20"/>
      <c r="BH12" s="21"/>
      <c r="BI12" s="21"/>
      <c r="BJ12" s="21"/>
      <c r="BK12" s="21"/>
      <c r="BL12" s="21"/>
      <c r="BM12" s="21"/>
      <c r="BN12" s="21"/>
      <c r="BO12" s="21"/>
      <c r="BP12" s="3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0"/>
      <c r="CH12" s="21"/>
      <c r="CI12" s="21"/>
      <c r="CJ12" s="21"/>
      <c r="CK12" s="21"/>
      <c r="CL12" s="21"/>
      <c r="CM12" s="3"/>
      <c r="CN12" s="3"/>
      <c r="CO12" s="6"/>
      <c r="CP12" s="2"/>
    </row>
    <row r="13" spans="1:95">
      <c r="A13" s="6"/>
      <c r="B13" s="6"/>
      <c r="C13" s="395"/>
      <c r="D13" s="22" t="s">
        <v>12</v>
      </c>
      <c r="E13" s="12" t="s">
        <v>82</v>
      </c>
      <c r="F13" s="12"/>
      <c r="G13" s="20"/>
      <c r="H13" s="20"/>
      <c r="I13" s="249">
        <v>3119.36</v>
      </c>
      <c r="J13" s="235">
        <v>22103.96</v>
      </c>
      <c r="K13" s="28">
        <v>4416.62</v>
      </c>
      <c r="L13" s="28">
        <v>13507.33</v>
      </c>
      <c r="M13" s="28">
        <v>5946</v>
      </c>
      <c r="N13" s="207">
        <v>15300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6"/>
      <c r="BA13" s="19"/>
      <c r="BB13" s="20"/>
      <c r="BC13" s="20"/>
      <c r="BD13" s="20"/>
      <c r="BE13" s="20"/>
      <c r="BF13" s="20"/>
      <c r="BG13" s="20"/>
      <c r="BH13" s="29"/>
      <c r="BI13" s="29"/>
      <c r="BJ13" s="29"/>
      <c r="BK13" s="29"/>
      <c r="BL13" s="29"/>
      <c r="BM13" s="29"/>
      <c r="BN13" s="29"/>
      <c r="BO13" s="29"/>
      <c r="BP13" s="3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0"/>
      <c r="CH13" s="3"/>
      <c r="CI13" s="3"/>
      <c r="CJ13" s="3"/>
      <c r="CK13" s="3"/>
      <c r="CL13" s="3"/>
      <c r="CM13" s="3"/>
      <c r="CN13" s="3"/>
      <c r="CO13" s="6"/>
      <c r="CP13" s="2"/>
    </row>
    <row r="14" spans="1:95">
      <c r="A14" s="6"/>
      <c r="B14" s="6"/>
      <c r="C14" s="395"/>
      <c r="D14" s="22" t="s">
        <v>13</v>
      </c>
      <c r="E14" s="12" t="s">
        <v>77</v>
      </c>
      <c r="F14" s="20"/>
      <c r="G14" s="20"/>
      <c r="H14" s="20"/>
      <c r="I14" s="249">
        <v>3522.68</v>
      </c>
      <c r="J14" s="235">
        <v>19998.27</v>
      </c>
      <c r="K14" s="28">
        <v>7585.42</v>
      </c>
      <c r="L14" s="28">
        <v>15270.26</v>
      </c>
      <c r="M14" s="28">
        <v>4785</v>
      </c>
      <c r="N14" s="207">
        <v>16310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6"/>
      <c r="BA14" s="19"/>
      <c r="BB14" s="20"/>
      <c r="BC14" s="20"/>
      <c r="BD14" s="20"/>
      <c r="BE14" s="20"/>
      <c r="BF14" s="20"/>
      <c r="BG14" s="20"/>
      <c r="BH14" s="29"/>
      <c r="BI14" s="29"/>
      <c r="BJ14" s="29"/>
      <c r="BK14" s="29"/>
      <c r="BL14" s="29"/>
      <c r="BM14" s="29"/>
      <c r="BN14" s="29"/>
      <c r="BO14" s="29"/>
      <c r="BP14" s="3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0"/>
      <c r="CH14" s="3"/>
      <c r="CI14" s="3"/>
      <c r="CJ14" s="3"/>
      <c r="CK14" s="3"/>
      <c r="CL14" s="3"/>
      <c r="CM14" s="3"/>
      <c r="CN14" s="3"/>
      <c r="CO14" s="6"/>
      <c r="CP14" s="2"/>
    </row>
    <row r="15" spans="1:95">
      <c r="A15" s="6"/>
      <c r="B15" s="6"/>
      <c r="C15" s="395"/>
      <c r="D15" s="22" t="s">
        <v>14</v>
      </c>
      <c r="E15" s="12" t="s">
        <v>78</v>
      </c>
      <c r="F15" s="20"/>
      <c r="G15" s="20"/>
      <c r="H15" s="20"/>
      <c r="I15" s="249">
        <v>828.35</v>
      </c>
      <c r="J15" s="235">
        <v>2907.08</v>
      </c>
      <c r="K15" s="28">
        <v>1524.2</v>
      </c>
      <c r="L15" s="28">
        <v>3506.24</v>
      </c>
      <c r="M15" s="28">
        <v>1103.48</v>
      </c>
      <c r="N15" s="207">
        <v>2875.34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6"/>
      <c r="BA15" s="19"/>
      <c r="BB15" s="20"/>
      <c r="BC15" s="20"/>
      <c r="BD15" s="20"/>
      <c r="BE15" s="20"/>
      <c r="BF15" s="20"/>
      <c r="BG15" s="20"/>
      <c r="BH15" s="29"/>
      <c r="BI15" s="29"/>
      <c r="BJ15" s="29"/>
      <c r="BK15" s="29"/>
      <c r="BL15" s="29"/>
      <c r="BM15" s="29"/>
      <c r="BN15" s="29"/>
      <c r="BO15" s="29"/>
      <c r="BP15" s="3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0"/>
      <c r="CH15" s="3"/>
      <c r="CI15" s="3"/>
      <c r="CJ15" s="3"/>
      <c r="CK15" s="3"/>
      <c r="CL15" s="3"/>
      <c r="CM15" s="3"/>
      <c r="CN15" s="3"/>
      <c r="CO15" s="6"/>
      <c r="CP15" s="2"/>
    </row>
    <row r="16" spans="1:95">
      <c r="A16" s="6"/>
      <c r="B16" s="6"/>
      <c r="C16" s="395"/>
      <c r="D16" s="22" t="s">
        <v>15</v>
      </c>
      <c r="E16" s="12" t="s">
        <v>79</v>
      </c>
      <c r="F16" s="20"/>
      <c r="G16" s="20"/>
      <c r="H16" s="20"/>
      <c r="I16" s="248">
        <v>271.83</v>
      </c>
      <c r="J16" s="234">
        <v>620.04999999999995</v>
      </c>
      <c r="K16" s="23">
        <v>25</v>
      </c>
      <c r="L16" s="23">
        <v>236.76</v>
      </c>
      <c r="M16" s="23">
        <v>256</v>
      </c>
      <c r="N16" s="206">
        <v>721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6"/>
      <c r="BA16" s="19"/>
      <c r="BB16" s="20"/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3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0"/>
      <c r="CH16" s="3"/>
      <c r="CI16" s="3"/>
      <c r="CJ16" s="3"/>
      <c r="CK16" s="3"/>
      <c r="CL16" s="3"/>
      <c r="CM16" s="3"/>
      <c r="CN16" s="3"/>
      <c r="CO16" s="6"/>
      <c r="CP16" s="2"/>
    </row>
    <row r="17" spans="1:95" ht="13.5" thickBot="1">
      <c r="A17" s="6"/>
      <c r="B17" s="6"/>
      <c r="C17" s="396"/>
      <c r="D17" s="122" t="s">
        <v>16</v>
      </c>
      <c r="E17" s="123" t="s">
        <v>83</v>
      </c>
      <c r="F17" s="124"/>
      <c r="G17" s="124"/>
      <c r="H17" s="124"/>
      <c r="I17" s="250">
        <v>140</v>
      </c>
      <c r="J17" s="236">
        <v>2323.58</v>
      </c>
      <c r="K17" s="32">
        <v>577.70000000000005</v>
      </c>
      <c r="L17" s="32">
        <v>1087.78</v>
      </c>
      <c r="M17" s="32">
        <v>484.24</v>
      </c>
      <c r="N17" s="208">
        <v>1037.21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6"/>
      <c r="BA17" s="19"/>
      <c r="BB17" s="20"/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3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0"/>
      <c r="CH17" s="3"/>
      <c r="CI17" s="3"/>
      <c r="CJ17" s="3"/>
      <c r="CK17" s="3"/>
      <c r="CL17" s="3"/>
      <c r="CM17" s="3"/>
      <c r="CN17" s="3"/>
      <c r="CO17" s="6"/>
      <c r="CP17" s="2"/>
    </row>
    <row r="18" spans="1:95" ht="5.0999999999999996" customHeight="1">
      <c r="A18" s="6"/>
      <c r="B18" s="6"/>
      <c r="C18" s="19"/>
      <c r="D18" s="20"/>
      <c r="E18" s="12"/>
      <c r="F18" s="20"/>
      <c r="G18" s="20"/>
      <c r="H18" s="20"/>
      <c r="I18" s="251"/>
      <c r="J18" s="237"/>
      <c r="K18" s="33"/>
      <c r="L18" s="33"/>
      <c r="M18" s="33"/>
      <c r="N18" s="209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3"/>
      <c r="AW18" s="26"/>
      <c r="AX18" s="26"/>
      <c r="AY18" s="6"/>
      <c r="BA18" s="19"/>
      <c r="BB18" s="20"/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3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0"/>
      <c r="CH18" s="3"/>
      <c r="CI18" s="3"/>
      <c r="CJ18" s="3"/>
      <c r="CK18" s="3"/>
      <c r="CL18" s="3"/>
      <c r="CM18" s="3"/>
      <c r="CN18" s="3"/>
      <c r="CO18" s="6"/>
      <c r="CP18" s="2"/>
    </row>
    <row r="19" spans="1:95" ht="12.75" customHeight="1">
      <c r="A19" s="6"/>
      <c r="B19" s="397" t="s">
        <v>17</v>
      </c>
      <c r="C19" s="35"/>
      <c r="D19" s="17" t="s">
        <v>61</v>
      </c>
      <c r="E19" s="36"/>
      <c r="F19" s="175"/>
      <c r="G19" s="175"/>
      <c r="H19" s="175"/>
      <c r="I19" s="252">
        <f>I4+I5+I7+I8+I9</f>
        <v>7582.4</v>
      </c>
      <c r="J19" s="238">
        <f t="shared" ref="J19:N19" si="0">J4+J5+J7+J8+J9</f>
        <v>34125.96</v>
      </c>
      <c r="K19" s="37">
        <f t="shared" si="0"/>
        <v>7133.45</v>
      </c>
      <c r="L19" s="37">
        <f t="shared" si="0"/>
        <v>23525.32</v>
      </c>
      <c r="M19" s="37">
        <f t="shared" si="0"/>
        <v>7642.18</v>
      </c>
      <c r="N19" s="210">
        <f t="shared" si="0"/>
        <v>27353.260000000002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6"/>
      <c r="BA19" s="19"/>
      <c r="BB19" s="20"/>
      <c r="BC19" s="20"/>
      <c r="BD19" s="20"/>
      <c r="BE19" s="20"/>
      <c r="BF19" s="20"/>
      <c r="BG19" s="20"/>
      <c r="BH19" s="26"/>
      <c r="BI19" s="26"/>
      <c r="BJ19" s="26"/>
      <c r="BK19" s="26"/>
      <c r="BL19" s="26"/>
      <c r="BM19" s="26"/>
      <c r="BN19" s="26"/>
      <c r="BO19" s="26"/>
      <c r="BP19" s="3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0"/>
      <c r="CH19" s="3"/>
      <c r="CI19" s="3"/>
      <c r="CJ19" s="3"/>
      <c r="CK19" s="3"/>
      <c r="CL19" s="3"/>
      <c r="CM19" s="3"/>
      <c r="CN19" s="3"/>
      <c r="CO19" s="6"/>
      <c r="CP19" s="2"/>
    </row>
    <row r="20" spans="1:95">
      <c r="A20" s="6"/>
      <c r="B20" s="398"/>
      <c r="C20" s="38"/>
      <c r="D20" s="30" t="s">
        <v>60</v>
      </c>
      <c r="E20" s="30"/>
      <c r="F20" s="31"/>
      <c r="G20" s="31"/>
      <c r="H20" s="31"/>
      <c r="I20" s="253">
        <f>I12/I2</f>
        <v>2.9746725236455736</v>
      </c>
      <c r="J20" s="239">
        <f t="shared" ref="J20:N20" si="1">J12/J2</f>
        <v>3.0644616652145151</v>
      </c>
      <c r="K20" s="39">
        <f t="shared" si="1"/>
        <v>3.0508253006339494</v>
      </c>
      <c r="L20" s="39">
        <f t="shared" si="1"/>
        <v>2.9737825093633896</v>
      </c>
      <c r="M20" s="39">
        <f t="shared" si="1"/>
        <v>3.2872400224845419</v>
      </c>
      <c r="N20" s="211">
        <f t="shared" si="1"/>
        <v>3.0222454171831168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6"/>
      <c r="BA20" s="19"/>
      <c r="BB20" s="20"/>
      <c r="BC20" s="20"/>
      <c r="BD20" s="20"/>
      <c r="BE20" s="20"/>
      <c r="BF20" s="20"/>
      <c r="BG20" s="20"/>
      <c r="BH20" s="26"/>
      <c r="BI20" s="26"/>
      <c r="BJ20" s="26"/>
      <c r="BK20" s="26"/>
      <c r="BL20" s="26"/>
      <c r="BM20" s="26"/>
      <c r="BN20" s="26"/>
      <c r="BO20" s="26"/>
      <c r="BP20" s="3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0"/>
      <c r="CH20" s="3"/>
      <c r="CI20" s="3"/>
      <c r="CJ20" s="3"/>
      <c r="CK20" s="3"/>
      <c r="CL20" s="3"/>
      <c r="CM20" s="3"/>
      <c r="CN20" s="3"/>
      <c r="CO20" s="6"/>
      <c r="CP20" s="2"/>
    </row>
    <row r="21" spans="1:95">
      <c r="A21" s="6"/>
      <c r="B21" s="6"/>
      <c r="C21" s="19"/>
      <c r="D21" s="20"/>
      <c r="E21" s="20"/>
      <c r="F21" s="20"/>
      <c r="G21" s="399" t="s">
        <v>64</v>
      </c>
      <c r="H21" s="399"/>
      <c r="I21" s="254"/>
      <c r="J21" s="237"/>
      <c r="K21" s="33"/>
      <c r="L21" s="33"/>
      <c r="M21" s="33"/>
      <c r="N21" s="212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3"/>
      <c r="AW21" s="26"/>
      <c r="AX21" s="26"/>
      <c r="AY21" s="6"/>
      <c r="BA21" s="19"/>
      <c r="BB21" s="20"/>
      <c r="BC21" s="20"/>
      <c r="BD21" s="20"/>
      <c r="BE21" s="20"/>
      <c r="BF21" s="20"/>
      <c r="BG21" s="20"/>
      <c r="BH21" s="26"/>
      <c r="BI21" s="26"/>
      <c r="BJ21" s="26"/>
      <c r="BK21" s="26"/>
      <c r="BL21" s="26"/>
      <c r="BM21" s="26"/>
      <c r="BN21" s="26"/>
      <c r="BO21" s="26"/>
      <c r="BP21" s="3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0"/>
      <c r="CH21" s="3"/>
      <c r="CI21" s="3"/>
      <c r="CJ21" s="3"/>
      <c r="CK21" s="3"/>
      <c r="CL21" s="3"/>
      <c r="CM21" s="3"/>
      <c r="CN21" s="3"/>
      <c r="CO21" s="6"/>
      <c r="CP21" s="2"/>
    </row>
    <row r="22" spans="1:95" ht="13.5" thickBot="1">
      <c r="A22" s="6"/>
      <c r="B22" s="6"/>
      <c r="C22" s="40"/>
      <c r="D22" s="20"/>
      <c r="E22" s="20"/>
      <c r="F22" s="270"/>
      <c r="G22" s="271" t="s">
        <v>62</v>
      </c>
      <c r="H22" s="20" t="s">
        <v>63</v>
      </c>
      <c r="I22" s="255"/>
      <c r="J22" s="64"/>
      <c r="K22" s="34"/>
      <c r="L22" s="41"/>
      <c r="M22" s="34"/>
      <c r="N22" s="213"/>
      <c r="O22" s="20"/>
      <c r="P22" s="3"/>
      <c r="Q22" s="3"/>
      <c r="R22" s="3"/>
      <c r="S22" s="3"/>
      <c r="T22" s="3"/>
      <c r="U22" s="3"/>
      <c r="V22" s="20"/>
      <c r="W22" s="3"/>
      <c r="X22" s="3"/>
      <c r="Y22" s="20"/>
      <c r="Z22" s="3"/>
      <c r="AA22" s="3"/>
      <c r="AB22" s="3"/>
      <c r="AC22" s="3"/>
      <c r="AD22" s="3"/>
      <c r="AE22" s="3"/>
      <c r="AF22" s="20"/>
      <c r="AG22" s="3"/>
      <c r="AH22" s="3"/>
      <c r="AI22" s="20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6"/>
      <c r="BA22" s="40"/>
      <c r="BB22" s="20"/>
      <c r="BC22" s="20"/>
      <c r="BD22" s="20"/>
      <c r="BE22" s="20"/>
      <c r="BF22" s="20"/>
      <c r="BG22" s="20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20"/>
      <c r="CH22" s="3"/>
      <c r="CI22" s="3"/>
      <c r="CJ22" s="3"/>
      <c r="CK22" s="3"/>
      <c r="CL22" s="3"/>
      <c r="CM22" s="3"/>
      <c r="CN22" s="3"/>
      <c r="CO22" s="3"/>
      <c r="CP22" s="2"/>
    </row>
    <row r="23" spans="1:95" ht="12.75" customHeight="1">
      <c r="A23" s="394" t="s">
        <v>18</v>
      </c>
      <c r="B23" s="137" t="s">
        <v>19</v>
      </c>
      <c r="C23" s="272"/>
      <c r="D23" s="125"/>
      <c r="E23" s="125"/>
      <c r="F23" s="125"/>
      <c r="G23" s="273"/>
      <c r="H23" s="274"/>
      <c r="I23" s="360"/>
      <c r="J23" s="385"/>
      <c r="K23" s="362"/>
      <c r="L23" s="363"/>
      <c r="M23" s="362"/>
      <c r="N23" s="364"/>
      <c r="O23" s="20"/>
      <c r="P23" s="3"/>
      <c r="Q23" s="3"/>
      <c r="R23" s="3"/>
      <c r="S23" s="3"/>
      <c r="T23" s="3"/>
      <c r="U23" s="3"/>
      <c r="V23" s="20"/>
      <c r="W23" s="3"/>
      <c r="X23" s="3"/>
      <c r="Y23" s="20"/>
      <c r="Z23" s="3"/>
      <c r="AA23" s="3"/>
      <c r="AB23" s="3"/>
      <c r="AC23" s="3"/>
      <c r="AD23" s="3"/>
      <c r="AE23" s="3"/>
      <c r="AF23" s="20"/>
      <c r="AG23" s="3"/>
      <c r="AH23" s="3"/>
      <c r="AI23" s="20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95"/>
      <c r="AZ23" s="176"/>
      <c r="BA23" s="40"/>
      <c r="BB23" s="20"/>
      <c r="BC23" s="20"/>
      <c r="BD23" s="20"/>
      <c r="BE23" s="20"/>
      <c r="BF23" s="7"/>
      <c r="BG23" s="7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20"/>
      <c r="CH23" s="3"/>
      <c r="CI23" s="3"/>
      <c r="CJ23" s="3"/>
      <c r="CK23" s="3"/>
      <c r="CL23" s="3"/>
      <c r="CM23" s="3"/>
      <c r="CN23" s="3"/>
      <c r="CO23" s="3"/>
      <c r="CP23" s="2"/>
    </row>
    <row r="24" spans="1:95">
      <c r="A24" s="395"/>
      <c r="B24" s="204"/>
      <c r="C24" s="42"/>
      <c r="D24" s="20" t="s">
        <v>20</v>
      </c>
      <c r="E24" s="43" t="s">
        <v>21</v>
      </c>
      <c r="F24" s="6"/>
      <c r="G24" s="96">
        <v>0.56000000000000005</v>
      </c>
      <c r="H24" s="275">
        <v>0.66</v>
      </c>
      <c r="I24" s="256">
        <f t="shared" ref="I24:N24" si="2">I4/I2</f>
        <v>0.57148746158006514</v>
      </c>
      <c r="J24" s="240">
        <f t="shared" si="2"/>
        <v>0.55306656098229989</v>
      </c>
      <c r="K24" s="45">
        <f t="shared" si="2"/>
        <v>0.58653932600650716</v>
      </c>
      <c r="L24" s="45">
        <f t="shared" si="2"/>
        <v>0.57748979375364506</v>
      </c>
      <c r="M24" s="45">
        <f t="shared" si="2"/>
        <v>0.53202360876897137</v>
      </c>
      <c r="N24" s="214">
        <f t="shared" si="2"/>
        <v>0.56324613477721963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95"/>
      <c r="AZ24" s="176"/>
      <c r="BA24" s="42"/>
      <c r="BB24" s="20"/>
      <c r="BC24" s="43"/>
      <c r="BF24" s="42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7"/>
      <c r="CQ24" s="47"/>
    </row>
    <row r="25" spans="1:95">
      <c r="A25" s="395"/>
      <c r="B25" s="204"/>
      <c r="C25" s="6"/>
      <c r="D25" s="20" t="s">
        <v>22</v>
      </c>
      <c r="E25" s="43" t="s">
        <v>23</v>
      </c>
      <c r="F25" s="6"/>
      <c r="G25" s="96">
        <v>0.83</v>
      </c>
      <c r="H25" s="275">
        <v>0.91</v>
      </c>
      <c r="I25" s="256">
        <f t="shared" ref="I25:N25" si="3">I3/I2</f>
        <v>0.8335202114140734</v>
      </c>
      <c r="J25" s="240">
        <f t="shared" si="3"/>
        <v>0.86034839537247687</v>
      </c>
      <c r="K25" s="45">
        <f t="shared" si="3"/>
        <v>0.86666285989206571</v>
      </c>
      <c r="L25" s="45">
        <f t="shared" si="3"/>
        <v>0.84018969993225001</v>
      </c>
      <c r="M25" s="45">
        <f t="shared" si="3"/>
        <v>0.85915458122540755</v>
      </c>
      <c r="N25" s="214">
        <f t="shared" si="3"/>
        <v>0.89220627568660704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95"/>
      <c r="AZ25" s="176"/>
      <c r="BB25" s="20"/>
      <c r="BC25" s="43"/>
      <c r="BF25" s="42"/>
      <c r="BG25" s="42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7"/>
      <c r="CQ25" s="47"/>
    </row>
    <row r="26" spans="1:95">
      <c r="A26" s="395"/>
      <c r="B26" s="204"/>
      <c r="C26" s="6"/>
      <c r="D26" s="20" t="s">
        <v>24</v>
      </c>
      <c r="E26" s="43" t="s">
        <v>56</v>
      </c>
      <c r="F26" s="6"/>
      <c r="G26" s="8">
        <v>0.06</v>
      </c>
      <c r="H26" s="276">
        <v>0.18</v>
      </c>
      <c r="I26" s="256">
        <f t="shared" ref="I26:N26" si="4">(I7+I8)/I4</f>
        <v>0.10989030013099353</v>
      </c>
      <c r="J26" s="240">
        <f t="shared" si="4"/>
        <v>0.12435396129192243</v>
      </c>
      <c r="K26" s="45">
        <f t="shared" si="4"/>
        <v>0.14357353395045744</v>
      </c>
      <c r="L26" s="45">
        <f t="shared" si="4"/>
        <v>7.6985253919053642E-2</v>
      </c>
      <c r="M26" s="45">
        <f t="shared" si="4"/>
        <v>0.10233604868617072</v>
      </c>
      <c r="N26" s="214">
        <f t="shared" si="4"/>
        <v>0.12029997683576558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95"/>
      <c r="AZ26" s="176"/>
      <c r="BB26" s="20"/>
      <c r="BC26" s="43"/>
      <c r="BF26" s="24"/>
      <c r="BG26" s="24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7"/>
      <c r="CQ26" s="47"/>
    </row>
    <row r="27" spans="1:95">
      <c r="A27" s="395"/>
      <c r="B27" s="204"/>
      <c r="C27" s="6"/>
      <c r="D27" s="20" t="s">
        <v>25</v>
      </c>
      <c r="E27" s="43" t="s">
        <v>26</v>
      </c>
      <c r="F27" s="6"/>
      <c r="G27" s="8">
        <v>0.06</v>
      </c>
      <c r="H27" s="276">
        <v>0.15</v>
      </c>
      <c r="I27" s="256">
        <f t="shared" ref="I27:N27" si="5">I5/I4</f>
        <v>0.1667945825230393</v>
      </c>
      <c r="J27" s="240">
        <f t="shared" si="5"/>
        <v>0.16236050167885732</v>
      </c>
      <c r="K27" s="45">
        <f t="shared" si="5"/>
        <v>0.10185655074703226</v>
      </c>
      <c r="L27" s="45">
        <f t="shared" si="5"/>
        <v>0.10209824288855962</v>
      </c>
      <c r="M27" s="45">
        <f t="shared" si="5"/>
        <v>0.19669508806406963</v>
      </c>
      <c r="N27" s="214">
        <f t="shared" si="5"/>
        <v>0.21531792911744269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95"/>
      <c r="AZ27" s="176"/>
      <c r="BB27" s="20"/>
      <c r="BC27" s="43"/>
      <c r="BF27" s="24"/>
      <c r="BG27" s="24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7"/>
      <c r="CQ27" s="47"/>
    </row>
    <row r="28" spans="1:95">
      <c r="A28" s="395"/>
      <c r="B28" s="204"/>
      <c r="C28" s="6"/>
      <c r="D28" s="20" t="s">
        <v>27</v>
      </c>
      <c r="E28" s="51" t="s">
        <v>30</v>
      </c>
      <c r="F28" s="6"/>
      <c r="G28" s="8">
        <v>23</v>
      </c>
      <c r="H28" s="276">
        <v>26</v>
      </c>
      <c r="I28" s="256">
        <f t="shared" ref="I28:N28" si="6">I9/I10</f>
        <v>30.492258064516129</v>
      </c>
      <c r="J28" s="240">
        <f t="shared" si="6"/>
        <v>23.22287401574803</v>
      </c>
      <c r="K28" s="45">
        <f t="shared" si="6"/>
        <v>23.846808510638297</v>
      </c>
      <c r="L28" s="45">
        <f t="shared" si="6"/>
        <v>25.340170454545454</v>
      </c>
      <c r="M28" s="45">
        <f t="shared" si="6"/>
        <v>28.202075471698112</v>
      </c>
      <c r="N28" s="214">
        <f t="shared" si="6"/>
        <v>22.577947368421054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95"/>
      <c r="AZ28" s="176"/>
      <c r="BB28" s="20"/>
      <c r="BC28" s="51"/>
      <c r="BF28" s="42"/>
      <c r="BG28" s="42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9"/>
      <c r="CH28" s="49"/>
      <c r="CI28" s="49"/>
      <c r="CJ28" s="49"/>
      <c r="CK28" s="49"/>
      <c r="CL28" s="49"/>
      <c r="CM28" s="49"/>
      <c r="CN28" s="49"/>
      <c r="CO28" s="49"/>
      <c r="CP28" s="47"/>
      <c r="CQ28" s="47"/>
    </row>
    <row r="29" spans="1:95">
      <c r="A29" s="395"/>
      <c r="B29" s="66"/>
      <c r="C29" s="53"/>
      <c r="D29" s="31"/>
      <c r="E29" s="53"/>
      <c r="F29" s="13"/>
      <c r="G29" s="110"/>
      <c r="H29" s="277"/>
      <c r="I29" s="257"/>
      <c r="J29" s="241"/>
      <c r="K29" s="54"/>
      <c r="L29" s="54"/>
      <c r="M29" s="54"/>
      <c r="N29" s="21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95"/>
      <c r="AZ29" s="176"/>
      <c r="BA29" s="7"/>
      <c r="BB29" s="20"/>
      <c r="BC29" s="7"/>
      <c r="BF29" s="42"/>
      <c r="BG29" s="42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7"/>
      <c r="CQ29" s="47"/>
    </row>
    <row r="30" spans="1:95">
      <c r="A30" s="395"/>
      <c r="B30" s="204" t="s">
        <v>31</v>
      </c>
      <c r="C30" s="6"/>
      <c r="D30" s="20"/>
      <c r="E30" s="7"/>
      <c r="F30" s="6"/>
      <c r="G30" s="24"/>
      <c r="H30" s="278"/>
      <c r="I30" s="256"/>
      <c r="J30" s="240"/>
      <c r="K30" s="45"/>
      <c r="L30" s="45"/>
      <c r="M30" s="45"/>
      <c r="N30" s="21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95"/>
      <c r="AZ30" s="176"/>
      <c r="BB30" s="20"/>
      <c r="BC30" s="7"/>
      <c r="BF30" s="42"/>
      <c r="BG30" s="42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7"/>
      <c r="CQ30" s="47"/>
    </row>
    <row r="31" spans="1:95">
      <c r="A31" s="395"/>
      <c r="B31" s="204"/>
      <c r="C31" s="6"/>
      <c r="D31" s="20" t="s">
        <v>29</v>
      </c>
      <c r="E31" s="51" t="s">
        <v>33</v>
      </c>
      <c r="F31" s="6"/>
      <c r="G31" s="8">
        <v>4.8</v>
      </c>
      <c r="H31" s="276">
        <v>5.4</v>
      </c>
      <c r="I31" s="256">
        <f t="shared" ref="I31:N31" si="7">I12/I4</f>
        <v>5.2051404862341384</v>
      </c>
      <c r="J31" s="240">
        <f t="shared" si="7"/>
        <v>5.540855082201559</v>
      </c>
      <c r="K31" s="45">
        <f t="shared" si="7"/>
        <v>5.201399403865552</v>
      </c>
      <c r="L31" s="45">
        <f t="shared" si="7"/>
        <v>5.1494979504901757</v>
      </c>
      <c r="M31" s="45">
        <f t="shared" si="7"/>
        <v>6.178748401956744</v>
      </c>
      <c r="N31" s="214">
        <f t="shared" si="7"/>
        <v>5.365763261524207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95"/>
      <c r="AZ31" s="176"/>
      <c r="BB31" s="20"/>
      <c r="BC31" s="51"/>
      <c r="BF31" s="55"/>
      <c r="BG31" s="42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7"/>
      <c r="CQ31" s="47"/>
    </row>
    <row r="32" spans="1:95">
      <c r="A32" s="395"/>
      <c r="B32" s="204"/>
      <c r="C32" s="6"/>
      <c r="D32" s="20" t="s">
        <v>32</v>
      </c>
      <c r="E32" s="51" t="s">
        <v>35</v>
      </c>
      <c r="F32" s="6"/>
      <c r="G32" s="8">
        <v>70</v>
      </c>
      <c r="H32" s="276">
        <v>85</v>
      </c>
      <c r="I32" s="256">
        <f t="shared" ref="I32:N32" si="8">I13/I10</f>
        <v>100.62451612903226</v>
      </c>
      <c r="J32" s="240">
        <f t="shared" si="8"/>
        <v>87.023464566929135</v>
      </c>
      <c r="K32" s="45">
        <f t="shared" si="8"/>
        <v>93.970638297872341</v>
      </c>
      <c r="L32" s="45">
        <f t="shared" si="8"/>
        <v>76.746193181818185</v>
      </c>
      <c r="M32" s="45">
        <f t="shared" si="8"/>
        <v>112.18867924528301</v>
      </c>
      <c r="N32" s="214">
        <f t="shared" si="8"/>
        <v>80.526315789473685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95"/>
      <c r="AZ32" s="176"/>
      <c r="BB32" s="20"/>
      <c r="BC32" s="51"/>
      <c r="BF32" s="42"/>
      <c r="BG32" s="42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7"/>
    </row>
    <row r="33" spans="1:95">
      <c r="A33" s="395"/>
      <c r="B33" s="66"/>
      <c r="C33" s="13"/>
      <c r="D33" s="31"/>
      <c r="E33" s="56"/>
      <c r="F33" s="13"/>
      <c r="G33" s="154"/>
      <c r="H33" s="277"/>
      <c r="I33" s="257"/>
      <c r="J33" s="241"/>
      <c r="K33" s="54"/>
      <c r="L33" s="54"/>
      <c r="M33" s="54"/>
      <c r="N33" s="215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95"/>
      <c r="AZ33" s="176"/>
      <c r="BB33" s="20"/>
      <c r="BC33" s="51"/>
      <c r="BF33" s="42"/>
      <c r="BG33" s="42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K33" s="6"/>
      <c r="CL33" s="6"/>
      <c r="CN33" s="6"/>
      <c r="CO33" s="6"/>
      <c r="CP33" s="2"/>
    </row>
    <row r="34" spans="1:95">
      <c r="A34" s="395"/>
      <c r="B34" s="204" t="s">
        <v>36</v>
      </c>
      <c r="C34" s="6"/>
      <c r="D34" s="20"/>
      <c r="E34" s="51"/>
      <c r="F34" s="6"/>
      <c r="G34" s="48"/>
      <c r="H34" s="278"/>
      <c r="I34" s="256"/>
      <c r="J34" s="240"/>
      <c r="K34" s="45"/>
      <c r="L34" s="45"/>
      <c r="M34" s="45"/>
      <c r="N34" s="214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95"/>
      <c r="AZ34" s="176"/>
      <c r="BB34" s="20"/>
      <c r="BC34" s="51"/>
      <c r="BF34" s="42"/>
      <c r="BG34" s="42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K34" s="6"/>
      <c r="CL34" s="6"/>
      <c r="CN34" s="6"/>
      <c r="CO34" s="6"/>
      <c r="CP34" s="2"/>
    </row>
    <row r="35" spans="1:95">
      <c r="A35" s="395"/>
      <c r="B35" s="6"/>
      <c r="C35" s="6"/>
      <c r="D35" s="20" t="s">
        <v>34</v>
      </c>
      <c r="E35" s="51" t="s">
        <v>38</v>
      </c>
      <c r="F35" s="6"/>
      <c r="G35" s="8">
        <v>0.55000000000000004</v>
      </c>
      <c r="H35" s="276">
        <v>0.75</v>
      </c>
      <c r="I35" s="256">
        <f>I14/I4</f>
        <v>0.67760395327320333</v>
      </c>
      <c r="J35" s="242">
        <f t="shared" ref="J35:N35" si="9">J14/J4</f>
        <v>0.91160038910470365</v>
      </c>
      <c r="K35" s="44">
        <f t="shared" si="9"/>
        <v>1.5712057533809605</v>
      </c>
      <c r="L35" s="44">
        <f t="shared" si="9"/>
        <v>0.94437380486489564</v>
      </c>
      <c r="M35" s="44">
        <f t="shared" si="9"/>
        <v>1.0111255507306094</v>
      </c>
      <c r="N35" s="216">
        <f t="shared" si="9"/>
        <v>0.94452165855918457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95"/>
      <c r="BB35" s="20"/>
      <c r="BC35" s="51"/>
      <c r="BF35" s="42"/>
      <c r="BG35" s="42"/>
      <c r="BH35" s="3"/>
      <c r="BI35" s="25"/>
      <c r="BJ35" s="25"/>
      <c r="BK35" s="3"/>
      <c r="BL35" s="25"/>
      <c r="BM35" s="3"/>
      <c r="BN35" s="3"/>
      <c r="BO35" s="25"/>
      <c r="BQ35" s="25"/>
      <c r="BR35" s="3"/>
      <c r="BS35" s="25"/>
      <c r="BT35" s="3"/>
      <c r="BU35" s="25"/>
      <c r="BV35" s="3"/>
      <c r="BW35" s="58"/>
      <c r="BX35" s="3"/>
      <c r="BY35" s="59"/>
      <c r="BZ35" s="25"/>
      <c r="CA35" s="25"/>
      <c r="CB35" s="25"/>
      <c r="CC35" s="25"/>
      <c r="CD35" s="25"/>
      <c r="CE35" s="25"/>
      <c r="CF35" s="25"/>
      <c r="CH35" s="25"/>
      <c r="CI35" s="25"/>
      <c r="CJ35" s="3"/>
      <c r="CK35" s="25"/>
      <c r="CL35" s="25"/>
      <c r="CN35" s="6"/>
      <c r="CO35" s="25"/>
      <c r="CP35" s="2"/>
    </row>
    <row r="36" spans="1:95">
      <c r="A36" s="395"/>
      <c r="B36" s="6"/>
      <c r="C36" s="6"/>
      <c r="D36" s="20" t="s">
        <v>37</v>
      </c>
      <c r="E36" s="51" t="s">
        <v>40</v>
      </c>
      <c r="F36" s="6"/>
      <c r="G36" s="8">
        <v>0.1</v>
      </c>
      <c r="H36" s="276">
        <v>0.15</v>
      </c>
      <c r="I36" s="256">
        <f>I15/I4</f>
        <v>0.15933699191918027</v>
      </c>
      <c r="J36" s="242">
        <f t="shared" ref="J36:N36" si="10">J15/J4</f>
        <v>0.13251622561144047</v>
      </c>
      <c r="K36" s="44">
        <f t="shared" si="10"/>
        <v>0.31571512313138361</v>
      </c>
      <c r="L36" s="44">
        <f t="shared" si="10"/>
        <v>0.2168398710676499</v>
      </c>
      <c r="M36" s="44">
        <f t="shared" si="10"/>
        <v>0.23317801937726498</v>
      </c>
      <c r="N36" s="216">
        <f t="shared" si="10"/>
        <v>0.16651262450776003</v>
      </c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95"/>
      <c r="BB36" s="20"/>
      <c r="BC36" s="51"/>
      <c r="BF36" s="42"/>
      <c r="BG36" s="42"/>
      <c r="BH36" s="3"/>
      <c r="BI36" s="25"/>
      <c r="BJ36" s="25"/>
      <c r="BK36" s="3"/>
      <c r="BL36" s="25"/>
      <c r="BM36" s="25"/>
      <c r="BN36" s="3"/>
      <c r="BO36" s="3"/>
      <c r="BQ36" s="3"/>
      <c r="BR36" s="3"/>
      <c r="BS36" s="25"/>
      <c r="BT36" s="25"/>
      <c r="BU36" s="59"/>
      <c r="BV36" s="3"/>
      <c r="BW36" s="25"/>
      <c r="BX36" s="59"/>
      <c r="BY36" s="25"/>
      <c r="BZ36" s="3"/>
      <c r="CA36" s="25"/>
      <c r="CB36" s="25"/>
      <c r="CC36" s="25"/>
      <c r="CD36" s="25"/>
      <c r="CE36" s="25"/>
      <c r="CF36" s="25"/>
      <c r="CH36" s="3"/>
      <c r="CI36" s="3"/>
      <c r="CJ36" s="3"/>
      <c r="CK36" s="3"/>
      <c r="CL36" s="25"/>
      <c r="CN36" s="6"/>
      <c r="CO36" s="59"/>
      <c r="CP36" s="2"/>
    </row>
    <row r="37" spans="1:95">
      <c r="A37" s="395"/>
      <c r="B37" s="6"/>
      <c r="C37" s="6"/>
      <c r="D37" s="20" t="s">
        <v>39</v>
      </c>
      <c r="E37" s="51" t="s">
        <v>42</v>
      </c>
      <c r="F37" s="6"/>
      <c r="G37" s="8">
        <v>0.01</v>
      </c>
      <c r="H37" s="276">
        <v>0.05</v>
      </c>
      <c r="I37" s="256">
        <f>I16/I4</f>
        <v>5.2287770282357426E-2</v>
      </c>
      <c r="J37" s="242">
        <f t="shared" ref="J37:N37" si="11">J16/J4</f>
        <v>2.8264335928276367E-2</v>
      </c>
      <c r="K37" s="44">
        <f t="shared" si="11"/>
        <v>5.178374280464893E-3</v>
      </c>
      <c r="L37" s="44">
        <f t="shared" si="11"/>
        <v>1.4642183043367479E-2</v>
      </c>
      <c r="M37" s="44">
        <f t="shared" si="11"/>
        <v>5.4095745242849741E-2</v>
      </c>
      <c r="N37" s="216">
        <f t="shared" si="11"/>
        <v>4.1753532545749365E-2</v>
      </c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95"/>
      <c r="BB37" s="20"/>
      <c r="BC37" s="51"/>
      <c r="BF37" s="42"/>
      <c r="BG37" s="42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2"/>
    </row>
    <row r="38" spans="1:95">
      <c r="A38" s="395"/>
      <c r="B38" s="13"/>
      <c r="C38" s="13"/>
      <c r="D38" s="31"/>
      <c r="E38" s="31"/>
      <c r="F38" s="13"/>
      <c r="G38" s="110"/>
      <c r="H38" s="277"/>
      <c r="I38" s="258"/>
      <c r="J38" s="243"/>
      <c r="K38" s="94"/>
      <c r="L38" s="94"/>
      <c r="M38" s="94"/>
      <c r="N38" s="217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9"/>
      <c r="BB38" s="20"/>
      <c r="BC38" s="20"/>
      <c r="BF38" s="24"/>
      <c r="BG38" s="24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2"/>
    </row>
    <row r="39" spans="1:95">
      <c r="A39" s="395"/>
      <c r="B39" s="204" t="s">
        <v>52</v>
      </c>
      <c r="C39" s="6"/>
      <c r="D39" s="20"/>
      <c r="E39" s="20"/>
      <c r="F39" s="6"/>
      <c r="G39" s="24"/>
      <c r="H39" s="278"/>
      <c r="I39" s="259"/>
      <c r="J39" s="172"/>
      <c r="K39" s="60"/>
      <c r="L39" s="60"/>
      <c r="M39" s="60"/>
      <c r="N39" s="21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19"/>
      <c r="BB39" s="20"/>
      <c r="BC39" s="20"/>
      <c r="BF39" s="24"/>
      <c r="BG39" s="24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2"/>
    </row>
    <row r="40" spans="1:95" s="50" customFormat="1">
      <c r="A40" s="395"/>
      <c r="B40" s="6"/>
      <c r="C40" s="6"/>
      <c r="D40" s="20" t="s">
        <v>41</v>
      </c>
      <c r="E40" s="51" t="s">
        <v>46</v>
      </c>
      <c r="F40" s="6"/>
      <c r="G40" s="8">
        <v>0.01</v>
      </c>
      <c r="H40" s="276">
        <v>7.0000000000000007E-2</v>
      </c>
      <c r="I40" s="256">
        <f t="shared" ref="I40:N40" si="12">I17/I4</f>
        <v>2.6929653973181915E-2</v>
      </c>
      <c r="J40" s="242">
        <f t="shared" si="12"/>
        <v>0.10591798351136909</v>
      </c>
      <c r="K40" s="44">
        <f t="shared" si="12"/>
        <v>0.11966187287298276</v>
      </c>
      <c r="L40" s="44">
        <f t="shared" si="12"/>
        <v>6.7272655308811782E-2</v>
      </c>
      <c r="M40" s="44">
        <f t="shared" si="12"/>
        <v>0.10232548311092797</v>
      </c>
      <c r="N40" s="216">
        <f t="shared" si="12"/>
        <v>6.0065438962242299E-2</v>
      </c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95"/>
      <c r="AZ40" s="6"/>
      <c r="BA40" s="6"/>
      <c r="BB40" s="20"/>
      <c r="BC40" s="51"/>
      <c r="BD40" s="6"/>
      <c r="BE40" s="6"/>
      <c r="BF40" s="42"/>
      <c r="BG40" s="42"/>
      <c r="BH40" s="25"/>
      <c r="BI40" s="3"/>
      <c r="BJ40" s="25"/>
      <c r="BK40" s="3"/>
      <c r="BL40" s="3"/>
      <c r="BM40" s="25"/>
      <c r="BN40" s="3"/>
      <c r="BO40" s="25"/>
      <c r="BP40" s="6"/>
      <c r="BQ40" s="3"/>
      <c r="BR40" s="25"/>
      <c r="BS40" s="25"/>
      <c r="BT40" s="25"/>
      <c r="BU40" s="3"/>
      <c r="BV40" s="25"/>
      <c r="BW40" s="25"/>
      <c r="BX40" s="3"/>
      <c r="BY40" s="25"/>
      <c r="BZ40" s="3"/>
      <c r="CA40" s="25"/>
      <c r="CB40" s="3"/>
      <c r="CC40" s="25"/>
      <c r="CD40" s="25"/>
      <c r="CE40" s="25"/>
      <c r="CF40" s="25"/>
      <c r="CG40" s="6"/>
      <c r="CH40" s="3"/>
      <c r="CI40" s="3"/>
      <c r="CJ40" s="3"/>
      <c r="CK40" s="59"/>
      <c r="CL40" s="59"/>
      <c r="CM40" s="6"/>
      <c r="CN40" s="6"/>
      <c r="CO40" s="3"/>
      <c r="CP40" s="2"/>
      <c r="CQ40" s="2"/>
    </row>
    <row r="41" spans="1:95">
      <c r="A41" s="395"/>
      <c r="B41" s="6"/>
      <c r="C41" s="6"/>
      <c r="D41" s="20" t="s">
        <v>43</v>
      </c>
      <c r="E41" s="51" t="s">
        <v>44</v>
      </c>
      <c r="F41" s="6"/>
      <c r="G41" s="8">
        <v>0.66</v>
      </c>
      <c r="H41" s="276">
        <f>H35+H36+H37</f>
        <v>0.95000000000000007</v>
      </c>
      <c r="I41" s="256">
        <f t="shared" ref="I41:N41" si="13">(I14+I15+I16)/I4</f>
        <v>0.88922871547474092</v>
      </c>
      <c r="J41" s="242">
        <f t="shared" si="13"/>
        <v>1.0723809506444204</v>
      </c>
      <c r="K41" s="44">
        <f t="shared" si="13"/>
        <v>1.8920992507928092</v>
      </c>
      <c r="L41" s="44">
        <f t="shared" si="13"/>
        <v>1.1758558589759129</v>
      </c>
      <c r="M41" s="44">
        <f t="shared" si="13"/>
        <v>1.2983993153507241</v>
      </c>
      <c r="N41" s="216">
        <f t="shared" si="13"/>
        <v>1.1527878156126941</v>
      </c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95"/>
      <c r="BB41" s="20"/>
      <c r="BC41" s="51"/>
      <c r="BF41" s="24"/>
      <c r="BG41" s="24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2"/>
    </row>
    <row r="42" spans="1:95" ht="5.0999999999999996" customHeight="1">
      <c r="A42" s="395"/>
      <c r="B42" s="6"/>
      <c r="C42" s="6"/>
      <c r="D42" s="20"/>
      <c r="E42" s="51"/>
      <c r="F42" s="6"/>
      <c r="G42" s="8"/>
      <c r="H42" s="276"/>
      <c r="I42" s="256"/>
      <c r="J42" s="242"/>
      <c r="K42" s="44"/>
      <c r="L42" s="44"/>
      <c r="M42" s="44"/>
      <c r="N42" s="21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95"/>
      <c r="BB42" s="20"/>
      <c r="BC42" s="51"/>
      <c r="BF42" s="24"/>
      <c r="BG42" s="24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2"/>
    </row>
    <row r="43" spans="1:95" s="50" customFormat="1">
      <c r="A43" s="395"/>
      <c r="B43" s="204"/>
      <c r="C43" s="6"/>
      <c r="D43" s="20" t="s">
        <v>45</v>
      </c>
      <c r="E43" s="43" t="s">
        <v>28</v>
      </c>
      <c r="F43" s="6"/>
      <c r="G43" s="279" t="s">
        <v>57</v>
      </c>
      <c r="H43" s="280" t="s">
        <v>57</v>
      </c>
      <c r="I43" s="256">
        <f t="shared" ref="I43:N43" si="14">I6/I4</f>
        <v>0.51844969829169829</v>
      </c>
      <c r="J43" s="242">
        <f t="shared" si="14"/>
        <v>0.18419613138027327</v>
      </c>
      <c r="K43" s="44">
        <f t="shared" si="14"/>
        <v>0.34466223535918239</v>
      </c>
      <c r="L43" s="44">
        <f t="shared" si="14"/>
        <v>0.10647679737187782</v>
      </c>
      <c r="M43" s="44">
        <f t="shared" si="14"/>
        <v>0.63274271767726387</v>
      </c>
      <c r="N43" s="216">
        <f t="shared" si="14"/>
        <v>0.42400509613157289</v>
      </c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95"/>
      <c r="AZ43" s="176"/>
      <c r="BA43" s="6"/>
      <c r="BB43" s="20"/>
      <c r="BC43" s="43"/>
      <c r="BD43" s="6"/>
      <c r="BE43" s="6"/>
      <c r="BF43" s="42"/>
      <c r="BG43" s="42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7"/>
      <c r="CQ43" s="47"/>
    </row>
    <row r="44" spans="1:95">
      <c r="A44" s="395"/>
      <c r="B44" s="6"/>
      <c r="C44" s="6"/>
      <c r="D44" s="20" t="s">
        <v>47</v>
      </c>
      <c r="E44" s="51" t="s">
        <v>48</v>
      </c>
      <c r="F44" s="6"/>
      <c r="G44" s="8">
        <v>0.1</v>
      </c>
      <c r="H44" s="276">
        <v>0.15</v>
      </c>
      <c r="I44" s="256">
        <f t="shared" ref="I44:N44" si="15">I14/I12</f>
        <v>0.13017976269137019</v>
      </c>
      <c r="J44" s="242">
        <f t="shared" si="15"/>
        <v>0.16452341300767165</v>
      </c>
      <c r="K44" s="44">
        <f t="shared" si="15"/>
        <v>0.30207365967960065</v>
      </c>
      <c r="L44" s="44">
        <f t="shared" si="15"/>
        <v>0.18339143231914515</v>
      </c>
      <c r="M44" s="44">
        <f t="shared" si="15"/>
        <v>0.16364569083447333</v>
      </c>
      <c r="N44" s="216">
        <f t="shared" si="15"/>
        <v>0.17602745639785874</v>
      </c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95"/>
      <c r="BB44" s="20"/>
      <c r="BC44" s="51"/>
      <c r="BF44" s="42"/>
      <c r="BG44" s="42"/>
      <c r="BH44" s="59"/>
      <c r="BI44" s="25"/>
      <c r="BJ44" s="25"/>
      <c r="BK44" s="3"/>
      <c r="BL44" s="25"/>
      <c r="BM44" s="25"/>
      <c r="BN44" s="3"/>
      <c r="BO44" s="25"/>
      <c r="BQ44" s="25"/>
      <c r="BR44" s="3"/>
      <c r="BS44" s="3"/>
      <c r="BT44" s="3"/>
      <c r="BU44" s="25"/>
      <c r="BV44" s="3"/>
      <c r="BW44" s="3"/>
      <c r="BX44" s="59"/>
      <c r="BY44" s="3"/>
      <c r="BZ44" s="25"/>
      <c r="CA44" s="3"/>
      <c r="CB44" s="25"/>
      <c r="CC44" s="3"/>
      <c r="CD44" s="25"/>
      <c r="CH44" s="25"/>
      <c r="CI44" s="25"/>
      <c r="CJ44" s="25"/>
      <c r="CK44" s="25"/>
      <c r="CL44" s="25"/>
      <c r="CN44" s="6"/>
      <c r="CO44" s="25"/>
      <c r="CP44" s="2"/>
    </row>
    <row r="45" spans="1:95" ht="13.5" thickBot="1">
      <c r="A45" s="396"/>
      <c r="B45" s="281"/>
      <c r="C45" s="281"/>
      <c r="D45" s="124"/>
      <c r="E45" s="282"/>
      <c r="F45" s="281"/>
      <c r="G45" s="283"/>
      <c r="H45" s="284"/>
      <c r="I45" s="365"/>
      <c r="J45" s="386"/>
      <c r="K45" s="367"/>
      <c r="L45" s="367"/>
      <c r="M45" s="367"/>
      <c r="N45" s="368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95"/>
      <c r="BB45" s="20"/>
      <c r="BC45" s="51"/>
      <c r="BF45" s="42"/>
      <c r="BG45" s="42"/>
      <c r="BH45" s="59"/>
      <c r="BI45" s="25"/>
      <c r="BJ45" s="25"/>
      <c r="BK45" s="3"/>
      <c r="BL45" s="25"/>
      <c r="BM45" s="25"/>
      <c r="BN45" s="3"/>
      <c r="BO45" s="25"/>
      <c r="BQ45" s="25"/>
      <c r="BR45" s="3"/>
      <c r="BS45" s="3"/>
      <c r="BT45" s="3"/>
      <c r="BU45" s="25"/>
      <c r="BV45" s="3"/>
      <c r="BW45" s="3"/>
      <c r="BX45" s="59"/>
      <c r="BY45" s="3"/>
      <c r="BZ45" s="25"/>
      <c r="CA45" s="3"/>
      <c r="CB45" s="25"/>
      <c r="CC45" s="3"/>
      <c r="CD45" s="25"/>
      <c r="CH45" s="25"/>
      <c r="CI45" s="25"/>
      <c r="CJ45" s="25"/>
      <c r="CK45" s="25"/>
      <c r="CL45" s="25"/>
      <c r="CN45" s="6"/>
      <c r="CO45" s="25"/>
      <c r="CP45" s="2"/>
    </row>
    <row r="46" spans="1:95" ht="5.0999999999999996" customHeight="1">
      <c r="A46" s="388"/>
      <c r="C46" s="6"/>
      <c r="D46" s="20"/>
      <c r="E46" s="20"/>
      <c r="F46" s="6"/>
      <c r="G46" s="24"/>
      <c r="H46" s="24"/>
      <c r="I46" s="259"/>
      <c r="J46" s="172"/>
      <c r="K46" s="60"/>
      <c r="L46" s="60"/>
      <c r="M46" s="60"/>
      <c r="N46" s="21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9"/>
      <c r="BB46" s="20"/>
      <c r="BC46" s="20"/>
      <c r="BF46" s="24"/>
      <c r="BG46" s="24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2"/>
    </row>
    <row r="47" spans="1:95" ht="13.5" thickBot="1">
      <c r="A47" s="389"/>
      <c r="B47" s="62"/>
      <c r="C47" s="6"/>
      <c r="D47" s="20"/>
      <c r="E47" s="20"/>
      <c r="F47" s="6"/>
      <c r="G47" s="6"/>
      <c r="H47" s="76" t="s">
        <v>89</v>
      </c>
      <c r="I47" s="259"/>
      <c r="J47" s="172"/>
      <c r="K47" s="60"/>
      <c r="L47" s="60"/>
      <c r="M47" s="60"/>
      <c r="N47" s="21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6"/>
      <c r="AZ47" s="62"/>
      <c r="BB47" s="20"/>
      <c r="BC47" s="20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2"/>
    </row>
    <row r="48" spans="1:95" ht="12.75" customHeight="1">
      <c r="A48" s="394" t="s">
        <v>49</v>
      </c>
      <c r="B48" s="135" t="s">
        <v>19</v>
      </c>
      <c r="C48" s="273"/>
      <c r="D48" s="120"/>
      <c r="E48" s="125"/>
      <c r="F48" s="273"/>
      <c r="G48" s="285"/>
      <c r="H48" s="286"/>
      <c r="I48" s="348"/>
      <c r="J48" s="384"/>
      <c r="K48" s="350"/>
      <c r="L48" s="350"/>
      <c r="M48" s="350"/>
      <c r="N48" s="351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6"/>
      <c r="AZ48" s="62"/>
      <c r="BB48" s="20"/>
      <c r="BC48" s="20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2"/>
    </row>
    <row r="49" spans="1:94" ht="12.75" customHeight="1">
      <c r="A49" s="395"/>
      <c r="B49" s="82"/>
      <c r="C49" s="6"/>
      <c r="D49" s="22" t="str">
        <f>D24</f>
        <v>P 01</v>
      </c>
      <c r="E49" s="43" t="str">
        <f>E24</f>
        <v>gF / BGF</v>
      </c>
      <c r="F49" s="78"/>
      <c r="G49" s="93" t="s">
        <v>58</v>
      </c>
      <c r="H49" s="287">
        <f>G24</f>
        <v>0.56000000000000005</v>
      </c>
      <c r="I49" s="260">
        <f>I24/$G$24</f>
        <v>1.0205133242501163</v>
      </c>
      <c r="J49" s="186">
        <f t="shared" ref="J49:N49" si="16">J24/$G$24</f>
        <v>0.98761885889696399</v>
      </c>
      <c r="K49" s="186">
        <f t="shared" si="16"/>
        <v>1.0473916535830483</v>
      </c>
      <c r="L49" s="186">
        <f t="shared" si="16"/>
        <v>1.0312317745600803</v>
      </c>
      <c r="M49" s="186">
        <f t="shared" si="16"/>
        <v>0.95004215851602025</v>
      </c>
      <c r="N49" s="219">
        <f t="shared" si="16"/>
        <v>1.0057966692450349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95"/>
      <c r="AZ49" s="176"/>
      <c r="BB49" s="176"/>
      <c r="BC49" s="4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2"/>
    </row>
    <row r="50" spans="1:94">
      <c r="A50" s="395"/>
      <c r="B50" s="82"/>
      <c r="C50" s="6"/>
      <c r="D50" s="22" t="str">
        <f t="shared" ref="D50:E65" si="17">D25</f>
        <v>P 02</v>
      </c>
      <c r="E50" s="43" t="str">
        <f t="shared" si="17"/>
        <v>NGF / BGF</v>
      </c>
      <c r="F50" s="78"/>
      <c r="G50" s="93" t="s">
        <v>58</v>
      </c>
      <c r="H50" s="287">
        <f>G25</f>
        <v>0.83</v>
      </c>
      <c r="I50" s="261">
        <f>I25/$G$25</f>
        <v>1.0042412185711729</v>
      </c>
      <c r="J50" s="187">
        <f t="shared" ref="J50:N50" si="18">J25/$G$25</f>
        <v>1.0365643317740685</v>
      </c>
      <c r="K50" s="187">
        <f t="shared" si="18"/>
        <v>1.0441721203518863</v>
      </c>
      <c r="L50" s="187">
        <f t="shared" si="18"/>
        <v>1.0122767469063254</v>
      </c>
      <c r="M50" s="187">
        <f t="shared" si="18"/>
        <v>1.0351260014763948</v>
      </c>
      <c r="N50" s="220">
        <f t="shared" si="18"/>
        <v>1.0749473201043458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95"/>
      <c r="AZ50" s="176"/>
      <c r="BB50" s="176"/>
      <c r="BC50" s="4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2"/>
    </row>
    <row r="51" spans="1:94">
      <c r="A51" s="395"/>
      <c r="B51" s="82"/>
      <c r="C51" s="7"/>
      <c r="D51" s="22" t="str">
        <f t="shared" si="17"/>
        <v>P 03</v>
      </c>
      <c r="E51" s="43" t="str">
        <f t="shared" si="17"/>
        <v>(FF+RNF) / gF</v>
      </c>
      <c r="F51" s="78"/>
      <c r="G51" s="93" t="s">
        <v>59</v>
      </c>
      <c r="H51" s="287">
        <f>H26</f>
        <v>0.18</v>
      </c>
      <c r="I51" s="261">
        <f>$H$26/I26</f>
        <v>1.6379971643123457</v>
      </c>
      <c r="J51" s="187">
        <f t="shared" ref="J51:N51" si="19">$H$26/J26</f>
        <v>1.4474810301977257</v>
      </c>
      <c r="K51" s="187">
        <f t="shared" si="19"/>
        <v>1.2537129584210984</v>
      </c>
      <c r="L51" s="187">
        <f t="shared" si="19"/>
        <v>2.3381101033876108</v>
      </c>
      <c r="M51" s="187">
        <f t="shared" si="19"/>
        <v>1.7589109830886451</v>
      </c>
      <c r="N51" s="220">
        <f t="shared" si="19"/>
        <v>1.4962596397315797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95"/>
      <c r="AZ51" s="176"/>
      <c r="BA51" s="7"/>
      <c r="BB51" s="176"/>
      <c r="BC51" s="43"/>
      <c r="BD51" s="7"/>
      <c r="BE51" s="7"/>
      <c r="BF51" s="7"/>
      <c r="BG51" s="7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65"/>
    </row>
    <row r="52" spans="1:94">
      <c r="A52" s="395"/>
      <c r="B52" s="82"/>
      <c r="C52" s="7"/>
      <c r="D52" s="22" t="str">
        <f t="shared" si="17"/>
        <v>P 04</v>
      </c>
      <c r="E52" s="43" t="str">
        <f t="shared" si="17"/>
        <v>aVF / gF</v>
      </c>
      <c r="F52" s="78"/>
      <c r="G52" s="93" t="s">
        <v>59</v>
      </c>
      <c r="H52" s="287">
        <f>H27</f>
        <v>0.15</v>
      </c>
      <c r="I52" s="260">
        <f>$H$27/I27</f>
        <v>0.89930978411292539</v>
      </c>
      <c r="J52" s="186">
        <f t="shared" ref="J52:N52" si="20">$H$27/J27</f>
        <v>0.92387002041108546</v>
      </c>
      <c r="K52" s="186">
        <f t="shared" si="20"/>
        <v>1.4726593321674057</v>
      </c>
      <c r="L52" s="186">
        <f t="shared" si="20"/>
        <v>1.4691731782663999</v>
      </c>
      <c r="M52" s="186">
        <f t="shared" si="20"/>
        <v>0.76260165658605761</v>
      </c>
      <c r="N52" s="219">
        <f t="shared" si="20"/>
        <v>0.69664426281094416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95"/>
      <c r="AZ52" s="176"/>
      <c r="BA52" s="7"/>
      <c r="BB52" s="176"/>
      <c r="BC52" s="43"/>
      <c r="BD52" s="7"/>
      <c r="BE52" s="7"/>
      <c r="BF52" s="7"/>
      <c r="BG52" s="7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65"/>
    </row>
    <row r="53" spans="1:94">
      <c r="A53" s="395"/>
      <c r="B53" s="82"/>
      <c r="C53" s="6"/>
      <c r="D53" s="203" t="str">
        <f t="shared" si="17"/>
        <v>P 05</v>
      </c>
      <c r="E53" s="128" t="str">
        <f t="shared" si="17"/>
        <v>GaNGF / Stp</v>
      </c>
      <c r="F53" s="161"/>
      <c r="G53" s="163" t="s">
        <v>59</v>
      </c>
      <c r="H53" s="288">
        <f>H28</f>
        <v>26</v>
      </c>
      <c r="I53" s="262">
        <f>$H$28/I28</f>
        <v>0.85267545437234205</v>
      </c>
      <c r="J53" s="195">
        <f t="shared" ref="J53:N53" si="21">$H$28/J28</f>
        <v>1.1195858007225432</v>
      </c>
      <c r="K53" s="188">
        <f t="shared" si="21"/>
        <v>1.090292648108494</v>
      </c>
      <c r="L53" s="188">
        <f t="shared" si="21"/>
        <v>1.0260388755726064</v>
      </c>
      <c r="M53" s="188">
        <f t="shared" si="21"/>
        <v>0.92191796401977644</v>
      </c>
      <c r="N53" s="221">
        <f t="shared" si="21"/>
        <v>1.1515661532795158</v>
      </c>
      <c r="O53" s="3"/>
      <c r="P53" s="3"/>
      <c r="Q53" s="17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95"/>
      <c r="AZ53" s="176"/>
      <c r="BB53" s="176"/>
      <c r="BC53" s="51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2"/>
    </row>
    <row r="54" spans="1:94">
      <c r="A54" s="395"/>
      <c r="B54" s="82"/>
      <c r="C54" s="7"/>
      <c r="D54" s="159" t="s">
        <v>84</v>
      </c>
      <c r="E54" s="131"/>
      <c r="F54" s="161"/>
      <c r="G54" s="164"/>
      <c r="H54" s="287"/>
      <c r="I54" s="263">
        <f>I79/$C$73</f>
        <v>1.0008300887590265</v>
      </c>
      <c r="J54" s="189">
        <f t="shared" ref="J54:N54" si="22">J79/$C$73</f>
        <v>1.0037358617819807</v>
      </c>
      <c r="K54" s="189">
        <f t="shared" si="22"/>
        <v>1.05678161101573</v>
      </c>
      <c r="L54" s="189">
        <f t="shared" si="22"/>
        <v>1.0366415558226372</v>
      </c>
      <c r="M54" s="189">
        <f t="shared" si="22"/>
        <v>0.95147971536281262</v>
      </c>
      <c r="N54" s="222">
        <f t="shared" si="22"/>
        <v>1.0130948679389933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95"/>
      <c r="AZ54" s="176"/>
      <c r="BA54" s="7"/>
      <c r="BB54" s="20"/>
      <c r="BC54" s="7"/>
      <c r="BF54" s="42"/>
      <c r="BG54" s="42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2"/>
    </row>
    <row r="55" spans="1:94">
      <c r="A55" s="395"/>
      <c r="B55" s="77" t="s">
        <v>31</v>
      </c>
      <c r="C55" s="63"/>
      <c r="D55" s="202"/>
      <c r="E55" s="130"/>
      <c r="F55" s="63"/>
      <c r="G55" s="165"/>
      <c r="H55" s="289"/>
      <c r="I55" s="261"/>
      <c r="J55" s="187"/>
      <c r="K55" s="190"/>
      <c r="L55" s="190"/>
      <c r="M55" s="190"/>
      <c r="N55" s="22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95"/>
      <c r="AZ55" s="176"/>
      <c r="BB55" s="20"/>
      <c r="BC55" s="7"/>
      <c r="BF55" s="42"/>
      <c r="BG55" s="42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2"/>
    </row>
    <row r="56" spans="1:94">
      <c r="A56" s="395"/>
      <c r="B56" s="93"/>
      <c r="C56" s="6"/>
      <c r="D56" s="22" t="str">
        <f t="shared" si="17"/>
        <v>P 06</v>
      </c>
      <c r="E56" s="43" t="str">
        <f t="shared" si="17"/>
        <v>BRI / gF</v>
      </c>
      <c r="F56" s="78"/>
      <c r="G56" s="93" t="s">
        <v>59</v>
      </c>
      <c r="H56" s="287">
        <f>H31</f>
        <v>5.4</v>
      </c>
      <c r="I56" s="261">
        <f>$H$31/I31</f>
        <v>1.0374359758936766</v>
      </c>
      <c r="J56" s="187">
        <f t="shared" ref="J56:N56" si="23">$H$31/J31</f>
        <v>0.97457881859173401</v>
      </c>
      <c r="K56" s="187">
        <f t="shared" si="23"/>
        <v>1.0381821469020152</v>
      </c>
      <c r="L56" s="187">
        <f t="shared" si="23"/>
        <v>1.0486459169259363</v>
      </c>
      <c r="M56" s="187">
        <f t="shared" si="23"/>
        <v>0.87396340629274982</v>
      </c>
      <c r="N56" s="220">
        <f t="shared" si="23"/>
        <v>1.0063805905715766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95"/>
      <c r="AZ56" s="176"/>
      <c r="BB56" s="176"/>
      <c r="BC56" s="51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2"/>
    </row>
    <row r="57" spans="1:94">
      <c r="A57" s="395"/>
      <c r="B57" s="82"/>
      <c r="C57" s="6"/>
      <c r="D57" s="203" t="str">
        <f t="shared" si="17"/>
        <v>P 07</v>
      </c>
      <c r="E57" s="128" t="str">
        <f t="shared" si="17"/>
        <v>GaBRI / Stp</v>
      </c>
      <c r="F57" s="161"/>
      <c r="G57" s="163" t="s">
        <v>59</v>
      </c>
      <c r="H57" s="288">
        <f>H32</f>
        <v>85</v>
      </c>
      <c r="I57" s="262">
        <f>$H$32/I32</f>
        <v>0.84472455888387366</v>
      </c>
      <c r="J57" s="195">
        <f t="shared" ref="J57:N57" si="24">$H$32/J32</f>
        <v>0.97674805781407492</v>
      </c>
      <c r="K57" s="188">
        <f t="shared" si="24"/>
        <v>0.90453785926794694</v>
      </c>
      <c r="L57" s="188">
        <f t="shared" si="24"/>
        <v>1.1075467912607451</v>
      </c>
      <c r="M57" s="188">
        <f t="shared" si="24"/>
        <v>0.75765220316178949</v>
      </c>
      <c r="N57" s="221">
        <f t="shared" si="24"/>
        <v>1.0555555555555556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95"/>
      <c r="AZ57" s="176"/>
      <c r="BB57" s="176"/>
      <c r="BC57" s="51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2"/>
    </row>
    <row r="58" spans="1:94">
      <c r="A58" s="395"/>
      <c r="B58" s="52"/>
      <c r="C58" s="53"/>
      <c r="D58" s="159" t="s">
        <v>65</v>
      </c>
      <c r="E58" s="128"/>
      <c r="F58" s="161"/>
      <c r="G58" s="166"/>
      <c r="H58" s="288"/>
      <c r="I58" s="263">
        <f>I83/$C$80</f>
        <v>0.98925812164122606</v>
      </c>
      <c r="J58" s="189">
        <f t="shared" ref="J58:N58" si="25">J83/$C$80</f>
        <v>0.97512112839731935</v>
      </c>
      <c r="K58" s="189">
        <f t="shared" si="25"/>
        <v>1.0047710749934982</v>
      </c>
      <c r="L58" s="189">
        <f t="shared" si="25"/>
        <v>1.0614844376944523</v>
      </c>
      <c r="M58" s="189">
        <f t="shared" si="25"/>
        <v>0.85547255471956252</v>
      </c>
      <c r="N58" s="222">
        <f t="shared" si="25"/>
        <v>1.0186743318175713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95"/>
      <c r="AZ58" s="176"/>
      <c r="BA58" s="7"/>
      <c r="BB58" s="20"/>
      <c r="BC58" s="51"/>
      <c r="BF58" s="42"/>
      <c r="BG58" s="42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2"/>
    </row>
    <row r="59" spans="1:94">
      <c r="A59" s="395"/>
      <c r="B59" s="77" t="s">
        <v>36</v>
      </c>
      <c r="C59" s="63"/>
      <c r="D59" s="202"/>
      <c r="E59" s="130"/>
      <c r="F59" s="63"/>
      <c r="G59" s="165"/>
      <c r="H59" s="289"/>
      <c r="I59" s="261"/>
      <c r="J59" s="187"/>
      <c r="K59" s="190"/>
      <c r="L59" s="190"/>
      <c r="M59" s="190"/>
      <c r="N59" s="22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95"/>
      <c r="AZ59" s="176"/>
      <c r="BB59" s="20"/>
      <c r="BC59" s="51"/>
      <c r="BF59" s="42"/>
      <c r="BG59" s="42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2"/>
    </row>
    <row r="60" spans="1:94">
      <c r="A60" s="395"/>
      <c r="B60" s="93"/>
      <c r="C60" s="6"/>
      <c r="D60" s="22" t="str">
        <f t="shared" si="17"/>
        <v>P 08</v>
      </c>
      <c r="E60" s="43" t="str">
        <f t="shared" si="17"/>
        <v>FAF / gF</v>
      </c>
      <c r="F60" s="78"/>
      <c r="G60" s="93" t="s">
        <v>59</v>
      </c>
      <c r="H60" s="287">
        <f>H35</f>
        <v>0.75</v>
      </c>
      <c r="I60" s="261">
        <f>$H$35/I35</f>
        <v>1.1068412401921264</v>
      </c>
      <c r="J60" s="187">
        <f t="shared" ref="J60:N60" si="26">$H$35/J35</f>
        <v>0.82272891605123843</v>
      </c>
      <c r="K60" s="187">
        <f t="shared" si="26"/>
        <v>0.47734041094626273</v>
      </c>
      <c r="L60" s="187">
        <f t="shared" si="26"/>
        <v>0.7941770474111115</v>
      </c>
      <c r="M60" s="187">
        <f t="shared" si="26"/>
        <v>0.74174764890282141</v>
      </c>
      <c r="N60" s="220">
        <f t="shared" si="26"/>
        <v>0.79405272838749241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95"/>
      <c r="AZ60" s="176"/>
      <c r="BB60" s="176"/>
      <c r="BC60" s="51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2"/>
    </row>
    <row r="61" spans="1:94">
      <c r="A61" s="395"/>
      <c r="B61" s="111"/>
      <c r="C61" s="6"/>
      <c r="D61" s="22" t="str">
        <f t="shared" si="17"/>
        <v>P 09</v>
      </c>
      <c r="E61" s="43" t="str">
        <f t="shared" si="17"/>
        <v>FeTü / gF</v>
      </c>
      <c r="F61" s="78"/>
      <c r="G61" s="93" t="s">
        <v>59</v>
      </c>
      <c r="H61" s="287">
        <f>H36</f>
        <v>0.15</v>
      </c>
      <c r="I61" s="261">
        <f>$H$36/I36</f>
        <v>0.94140097784752808</v>
      </c>
      <c r="J61" s="187">
        <f t="shared" ref="J61:N61" si="27">$H$36/J36</f>
        <v>1.1319368576028179</v>
      </c>
      <c r="K61" s="187">
        <f t="shared" si="27"/>
        <v>0.47511186196037269</v>
      </c>
      <c r="L61" s="187">
        <f t="shared" si="27"/>
        <v>0.6917547001916583</v>
      </c>
      <c r="M61" s="187">
        <f t="shared" si="27"/>
        <v>0.64328533367165697</v>
      </c>
      <c r="N61" s="220">
        <f t="shared" si="27"/>
        <v>0.90083259718850628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95"/>
      <c r="AZ61" s="5"/>
      <c r="BB61" s="176"/>
      <c r="BC61" s="51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2"/>
    </row>
    <row r="62" spans="1:94" s="2" customFormat="1">
      <c r="A62" s="395"/>
      <c r="B62" s="111"/>
      <c r="C62" s="6"/>
      <c r="D62" s="203" t="str">
        <f t="shared" si="17"/>
        <v>P 10</v>
      </c>
      <c r="E62" s="128" t="str">
        <f t="shared" si="17"/>
        <v>SoA / gF</v>
      </c>
      <c r="F62" s="161"/>
      <c r="G62" s="163" t="s">
        <v>59</v>
      </c>
      <c r="H62" s="288">
        <f>H37</f>
        <v>0.05</v>
      </c>
      <c r="I62" s="262">
        <f>$H$37/I37</f>
        <v>0.95624655115329427</v>
      </c>
      <c r="J62" s="195">
        <f t="shared" ref="J62:N62" si="28">$H$37/J37</f>
        <v>1.7690137892105477</v>
      </c>
      <c r="K62" s="188">
        <f t="shared" si="28"/>
        <v>9.655540000000002</v>
      </c>
      <c r="L62" s="188">
        <f t="shared" si="28"/>
        <v>3.4147913498901845</v>
      </c>
      <c r="M62" s="188">
        <f t="shared" si="28"/>
        <v>0.92428710937500014</v>
      </c>
      <c r="N62" s="221">
        <f t="shared" si="28"/>
        <v>1.19750346740638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95"/>
      <c r="AZ62" s="5"/>
      <c r="BA62" s="6"/>
      <c r="BB62" s="176"/>
      <c r="BC62" s="51"/>
      <c r="BD62" s="6"/>
      <c r="BE62" s="6"/>
      <c r="BF62" s="6"/>
      <c r="BG62" s="6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</row>
    <row r="63" spans="1:94">
      <c r="A63" s="395"/>
      <c r="B63" s="112"/>
      <c r="C63" s="69"/>
      <c r="D63" s="159" t="s">
        <v>66</v>
      </c>
      <c r="E63" s="128"/>
      <c r="F63" s="162"/>
      <c r="G63" s="75"/>
      <c r="H63" s="288"/>
      <c r="I63" s="263">
        <f>I88/$C$84</f>
        <v>1.0244118822502055</v>
      </c>
      <c r="J63" s="189">
        <f t="shared" ref="J63:N63" si="29">J88/$C$84</f>
        <v>0.96136445802561921</v>
      </c>
      <c r="K63" s="189">
        <f t="shared" si="29"/>
        <v>0.87500000000000022</v>
      </c>
      <c r="L63" s="189">
        <f t="shared" si="29"/>
        <v>0.87500000000000022</v>
      </c>
      <c r="M63" s="189">
        <f t="shared" si="29"/>
        <v>0.83107177734375004</v>
      </c>
      <c r="N63" s="222">
        <f t="shared" si="29"/>
        <v>0.90020814929712667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95"/>
      <c r="AZ63" s="5"/>
      <c r="BA63" s="67"/>
      <c r="BB63" s="176"/>
      <c r="BC63" s="51"/>
      <c r="BD63" s="7"/>
      <c r="BE63" s="7"/>
      <c r="BF63" s="7"/>
      <c r="BG63" s="7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68"/>
    </row>
    <row r="64" spans="1:94">
      <c r="A64" s="395"/>
      <c r="B64" s="82" t="s">
        <v>52</v>
      </c>
      <c r="C64" s="67"/>
      <c r="D64" s="22"/>
      <c r="E64" s="43"/>
      <c r="F64" s="7"/>
      <c r="G64" s="167"/>
      <c r="H64" s="287"/>
      <c r="I64" s="264"/>
      <c r="J64" s="191"/>
      <c r="K64" s="192"/>
      <c r="L64" s="192"/>
      <c r="M64" s="192"/>
      <c r="N64" s="2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95"/>
      <c r="AZ64" s="5"/>
      <c r="BA64" s="67"/>
      <c r="BB64" s="176"/>
      <c r="BC64" s="51"/>
      <c r="BD64" s="7"/>
      <c r="BE64" s="7"/>
      <c r="BF64" s="7"/>
      <c r="BG64" s="7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68"/>
    </row>
    <row r="65" spans="1:95" s="50" customFormat="1">
      <c r="A65" s="395"/>
      <c r="B65" s="111"/>
      <c r="C65" s="6"/>
      <c r="D65" s="22" t="str">
        <f t="shared" si="17"/>
        <v>P 11</v>
      </c>
      <c r="E65" s="43" t="str">
        <f t="shared" si="17"/>
        <v>LUA / gF</v>
      </c>
      <c r="F65" s="78"/>
      <c r="G65" s="93" t="s">
        <v>59</v>
      </c>
      <c r="H65" s="287">
        <f>H40</f>
        <v>7.0000000000000007E-2</v>
      </c>
      <c r="I65" s="260">
        <f>$H$40/I40</f>
        <v>2.5993650000000001</v>
      </c>
      <c r="J65" s="186">
        <f t="shared" ref="J65:N65" si="30">$H$40/J40</f>
        <v>0.66088871482798106</v>
      </c>
      <c r="K65" s="186">
        <f t="shared" si="30"/>
        <v>0.58498165137614688</v>
      </c>
      <c r="L65" s="186">
        <f t="shared" si="30"/>
        <v>1.0405416536431999</v>
      </c>
      <c r="M65" s="186">
        <f t="shared" si="30"/>
        <v>0.68409156616553779</v>
      </c>
      <c r="N65" s="219">
        <f t="shared" si="30"/>
        <v>1.165395628657649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95"/>
      <c r="AZ65" s="5"/>
      <c r="BA65" s="6"/>
      <c r="BB65" s="176"/>
      <c r="BC65" s="51"/>
      <c r="BD65" s="6"/>
      <c r="BE65" s="6"/>
      <c r="BF65" s="6"/>
      <c r="BG65" s="6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2"/>
      <c r="CQ65" s="2"/>
    </row>
    <row r="66" spans="1:95">
      <c r="A66" s="395"/>
      <c r="B66" s="111"/>
      <c r="C66" s="67"/>
      <c r="D66" s="203" t="str">
        <f t="shared" ref="D66:E69" si="31">D41</f>
        <v>P 12</v>
      </c>
      <c r="E66" s="128" t="str">
        <f t="shared" si="31"/>
        <v>(FAF+FeTü+SoA) / gF</v>
      </c>
      <c r="F66" s="161"/>
      <c r="G66" s="163" t="s">
        <v>59</v>
      </c>
      <c r="H66" s="288">
        <f>H41</f>
        <v>0.95000000000000007</v>
      </c>
      <c r="I66" s="262">
        <f>$H$41/I41</f>
        <v>1.068341567774062</v>
      </c>
      <c r="J66" s="195">
        <f t="shared" ref="J66:N66" si="32">$H$41/J41</f>
        <v>0.88587921990699425</v>
      </c>
      <c r="K66" s="188">
        <f t="shared" si="32"/>
        <v>0.50208782631351934</v>
      </c>
      <c r="L66" s="188">
        <f t="shared" si="32"/>
        <v>0.80792215537998224</v>
      </c>
      <c r="M66" s="188">
        <f t="shared" si="32"/>
        <v>0.73167013319271945</v>
      </c>
      <c r="N66" s="221">
        <f t="shared" si="32"/>
        <v>0.82408920976934985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95"/>
      <c r="AZ66" s="5"/>
      <c r="BA66" s="67"/>
      <c r="BB66" s="176"/>
      <c r="BC66" s="51"/>
      <c r="BD66" s="7"/>
      <c r="BE66" s="7"/>
      <c r="BF66" s="7"/>
      <c r="BG66" s="7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68"/>
    </row>
    <row r="67" spans="1:95" ht="12.75" customHeight="1">
      <c r="A67" s="395"/>
      <c r="B67" s="111"/>
      <c r="C67" s="67"/>
      <c r="D67" s="159" t="s">
        <v>67</v>
      </c>
      <c r="E67" s="131"/>
      <c r="F67" s="168"/>
      <c r="G67" s="169"/>
      <c r="H67" s="290"/>
      <c r="I67" s="265">
        <f>I92/$C$89</f>
        <v>1.0905024703322186</v>
      </c>
      <c r="J67" s="193">
        <f t="shared" ref="J67:N67" si="33">J92/$C$89</f>
        <v>0.82576376597209833</v>
      </c>
      <c r="K67" s="193">
        <f t="shared" si="33"/>
        <v>0.8</v>
      </c>
      <c r="L67" s="193">
        <f t="shared" si="33"/>
        <v>0.97075580416423468</v>
      </c>
      <c r="M67" s="193">
        <f t="shared" si="33"/>
        <v>0.8</v>
      </c>
      <c r="N67" s="225">
        <f t="shared" si="33"/>
        <v>1.0172267629308049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95"/>
      <c r="AZ67" s="5"/>
      <c r="BA67" s="67"/>
      <c r="BB67" s="176"/>
      <c r="BC67" s="51"/>
      <c r="BD67" s="7"/>
      <c r="BE67" s="7"/>
      <c r="BF67" s="7"/>
      <c r="BG67" s="7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68"/>
    </row>
    <row r="68" spans="1:95" s="50" customFormat="1">
      <c r="A68" s="395"/>
      <c r="B68" s="82"/>
      <c r="C68" s="6"/>
      <c r="D68" s="22" t="str">
        <f t="shared" si="31"/>
        <v>P 13</v>
      </c>
      <c r="E68" s="43" t="str">
        <f t="shared" si="31"/>
        <v>bIF / gF</v>
      </c>
      <c r="F68" s="6"/>
      <c r="G68" s="6"/>
      <c r="H68" s="287" t="str">
        <f>H43</f>
        <v>---</v>
      </c>
      <c r="I68" s="266" t="e">
        <f t="shared" ref="I68:N68" si="34">IF((($H$43/I43)&lt;$C$72),$C$72,IF((($H$43/I43)&gt;$D$72),$D$72,($H$43/I43)))</f>
        <v>#VALUE!</v>
      </c>
      <c r="J68" s="194" t="e">
        <f t="shared" si="34"/>
        <v>#VALUE!</v>
      </c>
      <c r="K68" s="194" t="e">
        <f t="shared" si="34"/>
        <v>#VALUE!</v>
      </c>
      <c r="L68" s="194" t="e">
        <f t="shared" si="34"/>
        <v>#VALUE!</v>
      </c>
      <c r="M68" s="194" t="e">
        <f t="shared" si="34"/>
        <v>#VALUE!</v>
      </c>
      <c r="N68" s="226" t="e">
        <f t="shared" si="34"/>
        <v>#VALUE!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95"/>
      <c r="AZ68" s="176"/>
      <c r="BA68" s="6"/>
      <c r="BB68" s="176"/>
      <c r="BC68" s="43"/>
      <c r="BD68" s="6"/>
      <c r="BE68" s="6"/>
      <c r="BF68" s="6"/>
      <c r="BG68" s="6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2"/>
      <c r="CQ68" s="2"/>
    </row>
    <row r="69" spans="1:95">
      <c r="A69" s="395"/>
      <c r="B69" s="111"/>
      <c r="C69" s="67"/>
      <c r="D69" s="22" t="str">
        <f t="shared" si="31"/>
        <v>P 14</v>
      </c>
      <c r="E69" s="43" t="str">
        <f t="shared" si="31"/>
        <v>FAF / BRI</v>
      </c>
      <c r="F69" s="7"/>
      <c r="G69" s="7"/>
      <c r="H69" s="287">
        <f>H44</f>
        <v>0.15</v>
      </c>
      <c r="I69" s="261">
        <f>$H$44/I44</f>
        <v>1.1522528302315282</v>
      </c>
      <c r="J69" s="187">
        <f t="shared" ref="J69:N69" si="35">$H$44/J44</f>
        <v>0.9117243391553369</v>
      </c>
      <c r="K69" s="187">
        <f t="shared" si="35"/>
        <v>0.49656762578736569</v>
      </c>
      <c r="L69" s="187">
        <f t="shared" si="35"/>
        <v>0.8179226155939715</v>
      </c>
      <c r="M69" s="187">
        <f t="shared" si="35"/>
        <v>0.91661442006269589</v>
      </c>
      <c r="N69" s="220">
        <f t="shared" si="35"/>
        <v>0.85213979153893316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95"/>
      <c r="AZ69" s="5"/>
      <c r="BA69" s="67"/>
      <c r="BB69" s="176"/>
      <c r="BC69" s="51"/>
      <c r="BD69" s="7"/>
      <c r="BE69" s="7"/>
      <c r="BF69" s="7"/>
      <c r="BG69" s="7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68"/>
    </row>
    <row r="70" spans="1:95" ht="13.5" thickBot="1">
      <c r="A70" s="396"/>
      <c r="B70" s="291"/>
      <c r="C70" s="292"/>
      <c r="D70" s="122"/>
      <c r="E70" s="282"/>
      <c r="F70" s="293"/>
      <c r="G70" s="293"/>
      <c r="H70" s="294"/>
      <c r="I70" s="352"/>
      <c r="J70" s="382"/>
      <c r="K70" s="354"/>
      <c r="L70" s="354"/>
      <c r="M70" s="354"/>
      <c r="N70" s="35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95"/>
      <c r="AZ70" s="5"/>
      <c r="BA70" s="67"/>
      <c r="BB70" s="176"/>
      <c r="BC70" s="51"/>
      <c r="BD70" s="7"/>
      <c r="BE70" s="7"/>
      <c r="BF70" s="7"/>
      <c r="BG70" s="7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68"/>
    </row>
    <row r="71" spans="1:95" ht="5.0999999999999996" customHeight="1">
      <c r="A71" s="71"/>
      <c r="B71" s="5"/>
      <c r="C71" s="67"/>
      <c r="D71" s="70"/>
      <c r="F71" s="67"/>
      <c r="G71" s="67"/>
      <c r="H71" s="67"/>
      <c r="I71" s="261"/>
      <c r="J71" s="187"/>
      <c r="K71" s="190"/>
      <c r="L71" s="190"/>
      <c r="M71" s="190"/>
      <c r="N71" s="22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67"/>
      <c r="AZ71" s="5"/>
      <c r="BA71" s="67"/>
      <c r="BB71" s="70"/>
      <c r="BD71" s="67"/>
      <c r="BE71" s="67"/>
      <c r="BF71" s="67"/>
      <c r="BG71" s="67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68"/>
    </row>
    <row r="72" spans="1:95" ht="13.5" thickBot="1">
      <c r="A72" s="71"/>
      <c r="B72" s="176" t="s">
        <v>50</v>
      </c>
      <c r="C72" s="177">
        <v>0.8</v>
      </c>
      <c r="D72" s="174">
        <v>1.1000000000000001</v>
      </c>
      <c r="E72" s="7"/>
      <c r="F72" s="67"/>
      <c r="G72" s="67"/>
      <c r="H72" s="176"/>
      <c r="I72" s="267"/>
      <c r="J72" s="244"/>
      <c r="K72" s="196"/>
      <c r="L72" s="196"/>
      <c r="M72" s="196"/>
      <c r="N72" s="227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67"/>
      <c r="AZ72" s="73"/>
      <c r="BA72" s="7"/>
      <c r="BB72" s="7"/>
      <c r="BC72" s="7"/>
      <c r="BD72" s="67"/>
      <c r="BE72" s="67"/>
      <c r="BF72" s="67"/>
      <c r="BG72" s="67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68"/>
    </row>
    <row r="73" spans="1:95" ht="12.75" customHeight="1">
      <c r="A73" s="394" t="s">
        <v>55</v>
      </c>
      <c r="B73" s="135" t="s">
        <v>19</v>
      </c>
      <c r="C73" s="136">
        <v>0.6</v>
      </c>
      <c r="D73" s="135"/>
      <c r="E73" s="137"/>
      <c r="F73" s="138"/>
      <c r="G73" s="139"/>
      <c r="H73" s="372"/>
      <c r="I73" s="356"/>
      <c r="J73" s="373"/>
      <c r="K73" s="358"/>
      <c r="L73" s="358"/>
      <c r="M73" s="358"/>
      <c r="N73" s="35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7"/>
      <c r="AZ73" s="14"/>
      <c r="BA73" s="72"/>
      <c r="BB73" s="176"/>
      <c r="BC73" s="176"/>
      <c r="BD73" s="7"/>
      <c r="BE73" s="7"/>
      <c r="BF73" s="76"/>
      <c r="BG73" s="76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65"/>
    </row>
    <row r="74" spans="1:95" ht="12.75" customHeight="1">
      <c r="A74" s="395"/>
      <c r="B74" s="116"/>
      <c r="C74" s="27"/>
      <c r="D74" s="82" t="str">
        <f>D49</f>
        <v>P 01</v>
      </c>
      <c r="E74" s="43" t="str">
        <f>E49</f>
        <v>gF / BGF</v>
      </c>
      <c r="F74" s="83">
        <v>0.75</v>
      </c>
      <c r="G74" s="181">
        <f>$C$73*F74</f>
        <v>0.44999999999999996</v>
      </c>
      <c r="H74" s="374"/>
      <c r="I74" s="260">
        <f>IF(((I24/$G$24)&lt;$C$72), $C$72*$G$74, IF(((I24/$G$24)&gt;$D$72), $D$72*$G$74, (I24/$G$24*$G$74)))</f>
        <v>0.45923099591255229</v>
      </c>
      <c r="J74" s="186">
        <f t="shared" ref="J74:N74" si="36">IF(((J24/$G$24)&lt;$C$72), $C$72*$G$74, IF(((J24/$G$24)&gt;$D$72), $D$72*$G$74, (J24/$G$24*$G$74)))</f>
        <v>0.44442848650363376</v>
      </c>
      <c r="K74" s="197">
        <f t="shared" si="36"/>
        <v>0.47132624411237167</v>
      </c>
      <c r="L74" s="197">
        <f t="shared" si="36"/>
        <v>0.46405429855203612</v>
      </c>
      <c r="M74" s="197">
        <f t="shared" si="36"/>
        <v>0.42751897133220906</v>
      </c>
      <c r="N74" s="228">
        <f t="shared" si="36"/>
        <v>0.45260850116026563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95"/>
      <c r="AZ74" s="176"/>
      <c r="BA74" s="78"/>
      <c r="BB74" s="176"/>
      <c r="BC74" s="43"/>
      <c r="BD74" s="78"/>
      <c r="BE74" s="78"/>
      <c r="BF74" s="79"/>
      <c r="BG74" s="80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2"/>
    </row>
    <row r="75" spans="1:95" ht="12.75" customHeight="1">
      <c r="A75" s="395"/>
      <c r="B75" s="81"/>
      <c r="C75" s="7"/>
      <c r="D75" s="82" t="str">
        <f>D50</f>
        <v>P 02</v>
      </c>
      <c r="E75" s="43" t="str">
        <f t="shared" ref="E75:E94" si="37">E50</f>
        <v>NGF / BGF</v>
      </c>
      <c r="F75" s="83">
        <v>0.05</v>
      </c>
      <c r="G75" s="181">
        <f>$C$73*F75</f>
        <v>0.03</v>
      </c>
      <c r="H75" s="374"/>
      <c r="I75" s="260">
        <f>IF(((I25/$G$25)&lt;$C$72), $C$72*$G$75, IF(((I25/$G$25)&gt;$D$72), $D$72*$G$75, (I25/$G$25*$G$75)))</f>
        <v>3.0127236557135187E-2</v>
      </c>
      <c r="J75" s="186">
        <f t="shared" ref="J75:N75" si="38">IF(((J25/$G$25)&lt;$C$72), $C$72*$G$75, IF(((J25/$G$25)&gt;$D$72), $D$72*$G$75, (J25/$G$25*$G$75)))</f>
        <v>3.1096929953222052E-2</v>
      </c>
      <c r="K75" s="197">
        <f t="shared" si="38"/>
        <v>3.1325163610556588E-2</v>
      </c>
      <c r="L75" s="197">
        <f t="shared" si="38"/>
        <v>3.0368302407189761E-2</v>
      </c>
      <c r="M75" s="197">
        <f t="shared" si="38"/>
        <v>3.1053780044291841E-2</v>
      </c>
      <c r="N75" s="228">
        <f t="shared" si="38"/>
        <v>3.2248419603130372E-2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95"/>
      <c r="AZ75" s="14"/>
      <c r="BA75" s="7"/>
      <c r="BB75" s="176"/>
      <c r="BC75" s="43"/>
      <c r="BD75" s="78"/>
      <c r="BE75" s="78"/>
      <c r="BF75" s="79"/>
      <c r="BG75" s="80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65"/>
    </row>
    <row r="76" spans="1:95" ht="12.75" customHeight="1">
      <c r="A76" s="395"/>
      <c r="B76" s="81"/>
      <c r="C76" s="7"/>
      <c r="D76" s="82" t="str">
        <f>D51</f>
        <v>P 03</v>
      </c>
      <c r="E76" s="43" t="str">
        <f t="shared" si="37"/>
        <v>(FF+RNF) / gF</v>
      </c>
      <c r="F76" s="83">
        <v>0.05</v>
      </c>
      <c r="G76" s="181">
        <f>$C$73*F76</f>
        <v>0.03</v>
      </c>
      <c r="H76" s="374"/>
      <c r="I76" s="260">
        <f>IF((($H$26/I26)&lt;$C$72), $C$72*$G$76, IF((($H$26/I26)&gt;$D$72),$D$72*$G$76,($H$26/I26*$G$76)))</f>
        <v>3.3000000000000002E-2</v>
      </c>
      <c r="J76" s="186">
        <f t="shared" ref="J76:N76" si="39">IF((($H$26/J26)&lt;$C$72), $C$72*$G$76, IF((($H$26/J26)&gt;$D$72),$D$72*$G$76,($H$26/J26*$G$76)))</f>
        <v>3.3000000000000002E-2</v>
      </c>
      <c r="K76" s="197">
        <f t="shared" si="39"/>
        <v>3.3000000000000002E-2</v>
      </c>
      <c r="L76" s="197">
        <f t="shared" si="39"/>
        <v>3.3000000000000002E-2</v>
      </c>
      <c r="M76" s="197">
        <f t="shared" si="39"/>
        <v>3.3000000000000002E-2</v>
      </c>
      <c r="N76" s="228">
        <f t="shared" si="39"/>
        <v>3.3000000000000002E-2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95"/>
      <c r="AZ76" s="14"/>
      <c r="BA76" s="7"/>
      <c r="BB76" s="176"/>
      <c r="BC76" s="43"/>
      <c r="BD76" s="78"/>
      <c r="BE76" s="78"/>
      <c r="BF76" s="79"/>
      <c r="BG76" s="80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65"/>
    </row>
    <row r="77" spans="1:95" ht="12.75" customHeight="1">
      <c r="A77" s="395"/>
      <c r="B77" s="81"/>
      <c r="C77" s="6"/>
      <c r="D77" s="82" t="str">
        <f>D52</f>
        <v>P 04</v>
      </c>
      <c r="E77" s="43" t="str">
        <f t="shared" si="37"/>
        <v>aVF / gF</v>
      </c>
      <c r="F77" s="83">
        <v>0.05</v>
      </c>
      <c r="G77" s="181">
        <f>$C$73*F77</f>
        <v>0.03</v>
      </c>
      <c r="H77" s="374"/>
      <c r="I77" s="260">
        <f>IF((($H$27/I27)&lt;$C$72),$C$72*$G$77,IF((($H$27/I27)&gt;$D$72),$D$72*$G$77,($H$27/I27*$G$77)))</f>
        <v>2.6979293523387762E-2</v>
      </c>
      <c r="J77" s="186">
        <f t="shared" ref="J77:N77" si="40">IF((($H$27/J27)&lt;$C$72),$C$72*$G$77,IF((($H$27/J27)&gt;$D$72),$D$72*$G$77,($H$27/J27*$G$77)))</f>
        <v>2.7716100612332564E-2</v>
      </c>
      <c r="K77" s="197">
        <f t="shared" si="40"/>
        <v>3.3000000000000002E-2</v>
      </c>
      <c r="L77" s="197">
        <f t="shared" si="40"/>
        <v>3.3000000000000002E-2</v>
      </c>
      <c r="M77" s="197">
        <f t="shared" si="40"/>
        <v>2.4E-2</v>
      </c>
      <c r="N77" s="228">
        <f t="shared" si="40"/>
        <v>2.4E-2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95"/>
      <c r="AZ77" s="14"/>
      <c r="BB77" s="176"/>
      <c r="BC77" s="43"/>
      <c r="BD77" s="78"/>
      <c r="BE77" s="78"/>
      <c r="BF77" s="79"/>
      <c r="BG77" s="80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2"/>
    </row>
    <row r="78" spans="1:95" ht="12.75" customHeight="1">
      <c r="A78" s="395"/>
      <c r="B78" s="81"/>
      <c r="C78" s="6"/>
      <c r="D78" s="82" t="str">
        <f>D53</f>
        <v>P 05</v>
      </c>
      <c r="E78" s="43" t="str">
        <f t="shared" si="37"/>
        <v>GaNGF / Stp</v>
      </c>
      <c r="F78" s="83">
        <v>0.1</v>
      </c>
      <c r="G78" s="182">
        <f>$C$73*F78</f>
        <v>0.06</v>
      </c>
      <c r="H78" s="375"/>
      <c r="I78" s="268">
        <f>IF((($H$28/I28)&lt;$C$72),$C$72*$G$78,IF((($H$28/I28)&gt;$D$72),$D$72*$G$78,($H$28/I28*$G$78)))</f>
        <v>5.1160527262340522E-2</v>
      </c>
      <c r="J78" s="245">
        <f t="shared" ref="J78:N78" si="41">IF((($H$28/J28)&lt;$C$72),$C$72*$G$78,IF((($H$28/J28)&gt;$D$72),$D$72*$G$78,($H$28/J28*$G$78)))</f>
        <v>6.6000000000000003E-2</v>
      </c>
      <c r="K78" s="198">
        <f t="shared" si="41"/>
        <v>6.5417558886509644E-2</v>
      </c>
      <c r="L78" s="198">
        <f t="shared" si="41"/>
        <v>6.1562332534356383E-2</v>
      </c>
      <c r="M78" s="198">
        <f t="shared" si="41"/>
        <v>5.5315077841186583E-2</v>
      </c>
      <c r="N78" s="229">
        <f t="shared" si="41"/>
        <v>6.6000000000000003E-2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95"/>
      <c r="AZ78" s="14"/>
      <c r="BB78" s="176"/>
      <c r="BC78" s="51"/>
      <c r="BD78" s="78"/>
      <c r="BE78" s="78"/>
      <c r="BF78" s="79"/>
      <c r="BG78" s="80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2"/>
    </row>
    <row r="79" spans="1:95" ht="12.75" customHeight="1">
      <c r="A79" s="395"/>
      <c r="B79" s="90"/>
      <c r="C79" s="13"/>
      <c r="D79" s="159" t="s">
        <v>84</v>
      </c>
      <c r="E79" s="131"/>
      <c r="F79" s="132">
        <f>SUM(F74:F78)</f>
        <v>1.0000000000000002</v>
      </c>
      <c r="G79" s="178">
        <f>SUM(G74:G78)</f>
        <v>0.60000000000000009</v>
      </c>
      <c r="H79" s="376"/>
      <c r="I79" s="263">
        <f>SUM(I74:I78)</f>
        <v>0.60049805325541583</v>
      </c>
      <c r="J79" s="189">
        <f t="shared" ref="J79:N79" si="42">SUM(J74:J78)</f>
        <v>0.60224151706918838</v>
      </c>
      <c r="K79" s="199">
        <f t="shared" si="42"/>
        <v>0.63406896660943801</v>
      </c>
      <c r="L79" s="199">
        <f t="shared" si="42"/>
        <v>0.6219849334935823</v>
      </c>
      <c r="M79" s="199">
        <f t="shared" si="42"/>
        <v>0.57088782921768755</v>
      </c>
      <c r="N79" s="230">
        <f t="shared" si="42"/>
        <v>0.60785692076339592</v>
      </c>
      <c r="O79" s="3"/>
      <c r="P79" s="173"/>
      <c r="Q79" s="173"/>
      <c r="R79" s="173"/>
      <c r="S79" s="173"/>
      <c r="T79" s="17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95"/>
      <c r="AZ79" s="14"/>
      <c r="BB79" s="176"/>
      <c r="BC79" s="7"/>
      <c r="BD79" s="78"/>
      <c r="BE79" s="78"/>
      <c r="BF79" s="7"/>
      <c r="BG79" s="80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2"/>
    </row>
    <row r="80" spans="1:95" ht="12.75" customHeight="1">
      <c r="A80" s="395"/>
      <c r="B80" s="77" t="s">
        <v>31</v>
      </c>
      <c r="C80" s="113">
        <v>0.2</v>
      </c>
      <c r="D80" s="82"/>
      <c r="E80" s="43"/>
      <c r="F80" s="83"/>
      <c r="G80" s="183"/>
      <c r="H80" s="377"/>
      <c r="I80" s="269"/>
      <c r="J80" s="191"/>
      <c r="K80" s="192"/>
      <c r="L80" s="192"/>
      <c r="M80" s="192"/>
      <c r="N80" s="2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95"/>
      <c r="AZ80" s="14"/>
      <c r="BB80" s="176"/>
      <c r="BC80" s="7"/>
      <c r="BD80" s="78"/>
      <c r="BE80" s="78"/>
      <c r="BF80" s="7"/>
      <c r="BG80" s="80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2"/>
    </row>
    <row r="81" spans="1:94" ht="12.75" customHeight="1">
      <c r="A81" s="395"/>
      <c r="B81" s="82"/>
      <c r="C81" s="114"/>
      <c r="D81" s="82" t="str">
        <f>D56</f>
        <v>P 06</v>
      </c>
      <c r="E81" s="43" t="str">
        <f t="shared" si="37"/>
        <v>BRI / gF</v>
      </c>
      <c r="F81" s="83">
        <v>0.75</v>
      </c>
      <c r="G81" s="181">
        <f>$C$80*F81</f>
        <v>0.15000000000000002</v>
      </c>
      <c r="H81" s="378"/>
      <c r="I81" s="260">
        <f>IF((($H$31/I31)&lt;$C$72), $C$72*$G$81, IF((($H$31/I31)&gt;$D$72), $D$72*$G$81, ($H$31/I31*$G$81)))</f>
        <v>0.15561539638405153</v>
      </c>
      <c r="J81" s="186">
        <f t="shared" ref="J81:N81" si="43">IF((($H$31/J31)&lt;$C$72), $C$72*$G$81, IF((($H$31/J31)&gt;$D$72), $D$72*$G$81, ($H$31/J31*$G$81)))</f>
        <v>0.14618682278876013</v>
      </c>
      <c r="K81" s="197">
        <f t="shared" si="43"/>
        <v>0.15572732203530229</v>
      </c>
      <c r="L81" s="197">
        <f t="shared" si="43"/>
        <v>0.15729688753889048</v>
      </c>
      <c r="M81" s="197">
        <f t="shared" si="43"/>
        <v>0.1310945109439125</v>
      </c>
      <c r="N81" s="228">
        <f t="shared" si="43"/>
        <v>0.1509570885857365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95"/>
      <c r="AZ81" s="176"/>
      <c r="BA81" s="78"/>
      <c r="BB81" s="176"/>
      <c r="BC81" s="51"/>
      <c r="BD81" s="78"/>
      <c r="BE81" s="78"/>
      <c r="BF81" s="91"/>
      <c r="BG81" s="80"/>
      <c r="BH81" s="8"/>
      <c r="BI81" s="92"/>
      <c r="BJ81" s="8"/>
      <c r="BK81" s="92"/>
      <c r="BL81" s="92"/>
      <c r="BM81" s="92"/>
      <c r="BN81" s="92"/>
      <c r="BO81" s="92"/>
      <c r="BP81" s="92"/>
      <c r="BQ81" s="8"/>
      <c r="BR81" s="8"/>
      <c r="BS81" s="8"/>
      <c r="BT81" s="92"/>
      <c r="BU81" s="92"/>
      <c r="BV81" s="92"/>
      <c r="BW81" s="8"/>
      <c r="BX81" s="8"/>
      <c r="BY81" s="92"/>
      <c r="BZ81" s="92"/>
      <c r="CA81" s="8"/>
      <c r="CB81" s="92"/>
      <c r="CC81" s="8"/>
      <c r="CD81" s="92"/>
      <c r="CE81" s="8"/>
      <c r="CF81" s="8"/>
      <c r="CG81" s="8"/>
      <c r="CH81" s="92"/>
      <c r="CI81" s="92"/>
      <c r="CJ81" s="92"/>
      <c r="CK81" s="92"/>
      <c r="CL81" s="92"/>
      <c r="CM81" s="92"/>
      <c r="CN81" s="92"/>
      <c r="CO81" s="92"/>
      <c r="CP81" s="2"/>
    </row>
    <row r="82" spans="1:94" ht="12.75" customHeight="1">
      <c r="A82" s="395"/>
      <c r="B82" s="81"/>
      <c r="C82" s="6"/>
      <c r="D82" s="82" t="str">
        <f>D57</f>
        <v>P 07</v>
      </c>
      <c r="E82" s="43" t="str">
        <f t="shared" si="37"/>
        <v>GaBRI / Stp</v>
      </c>
      <c r="F82" s="89">
        <v>0.25</v>
      </c>
      <c r="G82" s="182">
        <f>$C$80*F82</f>
        <v>0.05</v>
      </c>
      <c r="H82" s="376"/>
      <c r="I82" s="268">
        <f>IF((($H$32/I32)&lt;$C$72), $C$72*$G$82, IF((($H$32/I32)&gt;$D$72), $D$72*$G$82, ($H$32/I32*$G$82)))</f>
        <v>4.2236227944193683E-2</v>
      </c>
      <c r="J82" s="245">
        <f t="shared" ref="J82:N82" si="44">IF((($H$32/J32)&lt;$C$72), $C$72*$G$82, IF((($H$32/J32)&gt;$D$72), $D$72*$G$82, ($H$32/J32*$G$82)))</f>
        <v>4.8837402890703749E-2</v>
      </c>
      <c r="K82" s="198">
        <f t="shared" si="44"/>
        <v>4.5226892963397353E-2</v>
      </c>
      <c r="L82" s="198">
        <f t="shared" si="44"/>
        <v>5.5000000000000007E-2</v>
      </c>
      <c r="M82" s="198">
        <f t="shared" si="44"/>
        <v>4.0000000000000008E-2</v>
      </c>
      <c r="N82" s="229">
        <f t="shared" si="44"/>
        <v>5.2777777777777785E-2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95"/>
      <c r="AZ82" s="14"/>
      <c r="BB82" s="176"/>
      <c r="BC82" s="51"/>
      <c r="BD82" s="78"/>
      <c r="BE82" s="78"/>
      <c r="BF82" s="91"/>
      <c r="BG82" s="80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2"/>
    </row>
    <row r="83" spans="1:94" ht="12.75" customHeight="1">
      <c r="A83" s="395"/>
      <c r="B83" s="90"/>
      <c r="C83" s="13"/>
      <c r="D83" s="159" t="s">
        <v>65</v>
      </c>
      <c r="E83" s="131"/>
      <c r="F83" s="89">
        <f>SUM(F81:F82)</f>
        <v>1</v>
      </c>
      <c r="G83" s="178">
        <f>SUM(G81:G82)</f>
        <v>0.2</v>
      </c>
      <c r="H83" s="376"/>
      <c r="I83" s="263">
        <f>SUM(I81:I82)</f>
        <v>0.19785162432824521</v>
      </c>
      <c r="J83" s="189">
        <f t="shared" ref="J83:N83" si="45">SUM(J81:J82)</f>
        <v>0.19502422567946387</v>
      </c>
      <c r="K83" s="199">
        <f t="shared" si="45"/>
        <v>0.20095421499869964</v>
      </c>
      <c r="L83" s="199">
        <f t="shared" si="45"/>
        <v>0.21229688753889048</v>
      </c>
      <c r="M83" s="199">
        <f t="shared" si="45"/>
        <v>0.17109451094391251</v>
      </c>
      <c r="N83" s="230">
        <f t="shared" si="45"/>
        <v>0.20373486636351429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95"/>
      <c r="AZ83" s="14"/>
      <c r="BB83" s="176"/>
      <c r="BC83" s="51"/>
      <c r="BD83" s="78"/>
      <c r="BE83" s="78"/>
      <c r="BF83" s="91"/>
      <c r="BG83" s="80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2"/>
    </row>
    <row r="84" spans="1:94" ht="12.75" customHeight="1">
      <c r="A84" s="395"/>
      <c r="B84" s="82" t="s">
        <v>36</v>
      </c>
      <c r="C84" s="114">
        <v>0.05</v>
      </c>
      <c r="D84" s="82"/>
      <c r="E84" s="43"/>
      <c r="F84" s="83"/>
      <c r="G84" s="181"/>
      <c r="H84" s="378"/>
      <c r="I84" s="260"/>
      <c r="J84" s="187"/>
      <c r="K84" s="190"/>
      <c r="L84" s="190"/>
      <c r="M84" s="190"/>
      <c r="N84" s="22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95"/>
      <c r="AZ84" s="14"/>
      <c r="BB84" s="176"/>
      <c r="BC84" s="51"/>
      <c r="BD84" s="78"/>
      <c r="BE84" s="78"/>
      <c r="BF84" s="7"/>
      <c r="BG84" s="80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2"/>
    </row>
    <row r="85" spans="1:94" ht="12.75" customHeight="1">
      <c r="A85" s="395"/>
      <c r="B85" s="82"/>
      <c r="C85" s="114"/>
      <c r="D85" s="82" t="str">
        <f>D60</f>
        <v>P 08</v>
      </c>
      <c r="E85" s="43" t="str">
        <f t="shared" si="37"/>
        <v>FAF / gF</v>
      </c>
      <c r="F85" s="83">
        <v>0.5</v>
      </c>
      <c r="G85" s="181">
        <f>$C$84*F85</f>
        <v>2.5000000000000001E-2</v>
      </c>
      <c r="H85" s="378"/>
      <c r="I85" s="260">
        <f>IF((($H$35/I35)&lt;$C$72), $C$72*$G$85, IF((($H$35/I35)&gt;$D$72), $D$72*$G$85, ($H$35/I35*$G$85)))</f>
        <v>2.7500000000000004E-2</v>
      </c>
      <c r="J85" s="186">
        <f t="shared" ref="J85:N85" si="46">IF((($H$35/J35)&lt;$C$72), $C$72*$G$85, IF((($H$35/J35)&gt;$D$72), $D$72*$G$85, ($H$35/J35*$G$85)))</f>
        <v>2.0568222901280964E-2</v>
      </c>
      <c r="K85" s="197">
        <f t="shared" si="46"/>
        <v>2.0000000000000004E-2</v>
      </c>
      <c r="L85" s="197">
        <f t="shared" si="46"/>
        <v>2.0000000000000004E-2</v>
      </c>
      <c r="M85" s="197">
        <f t="shared" si="46"/>
        <v>2.0000000000000004E-2</v>
      </c>
      <c r="N85" s="228">
        <f t="shared" si="46"/>
        <v>2.0000000000000004E-2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95"/>
      <c r="AZ85" s="176"/>
      <c r="BA85" s="4"/>
      <c r="BB85" s="176"/>
      <c r="BC85" s="51"/>
      <c r="BD85" s="78"/>
      <c r="BE85" s="78"/>
      <c r="BF85" s="91"/>
      <c r="BG85" s="80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2"/>
    </row>
    <row r="86" spans="1:94" ht="12.75" customHeight="1">
      <c r="A86" s="395"/>
      <c r="B86" s="93"/>
      <c r="C86" s="6"/>
      <c r="D86" s="82" t="str">
        <f>D61</f>
        <v>P 09</v>
      </c>
      <c r="E86" s="43" t="str">
        <f t="shared" si="37"/>
        <v>FeTü / gF</v>
      </c>
      <c r="F86" s="83">
        <v>0.25</v>
      </c>
      <c r="G86" s="181">
        <f>$C$84*F86</f>
        <v>1.2500000000000001E-2</v>
      </c>
      <c r="H86" s="378"/>
      <c r="I86" s="260">
        <f>IF((($H$36/I36)&lt;$C$72), $C$72*$G$86, IF((($H$36/I36)&gt;$D$72), $D$72*$G$86, ($H$36/I36*$G$86)))</f>
        <v>1.1767512223094101E-2</v>
      </c>
      <c r="J86" s="186">
        <f t="shared" ref="J86:N86" si="47">IF((($H$36/J36)&lt;$C$72), $C$72*$G$86, IF((($H$36/J36)&gt;$D$72), $D$72*$G$86, ($H$36/J36*$G$86)))</f>
        <v>1.3750000000000002E-2</v>
      </c>
      <c r="K86" s="197">
        <f t="shared" si="47"/>
        <v>1.0000000000000002E-2</v>
      </c>
      <c r="L86" s="197">
        <f t="shared" si="47"/>
        <v>1.0000000000000002E-2</v>
      </c>
      <c r="M86" s="197">
        <f t="shared" si="47"/>
        <v>1.0000000000000002E-2</v>
      </c>
      <c r="N86" s="228">
        <f t="shared" si="47"/>
        <v>1.1260407464856329E-2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95"/>
      <c r="BB86" s="176"/>
      <c r="BC86" s="51"/>
      <c r="BD86" s="78"/>
      <c r="BE86" s="78"/>
      <c r="BF86" s="91"/>
      <c r="BG86" s="80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2"/>
    </row>
    <row r="87" spans="1:94" ht="12.75" customHeight="1">
      <c r="A87" s="395"/>
      <c r="B87" s="93"/>
      <c r="C87" s="6"/>
      <c r="D87" s="82" t="str">
        <f>D62</f>
        <v>P 10</v>
      </c>
      <c r="E87" s="43" t="str">
        <f t="shared" si="37"/>
        <v>SoA / gF</v>
      </c>
      <c r="F87" s="83">
        <v>0.25</v>
      </c>
      <c r="G87" s="182">
        <f>$C$84*F87</f>
        <v>1.2500000000000001E-2</v>
      </c>
      <c r="H87" s="376"/>
      <c r="I87" s="268">
        <f>IF((($H$37/I37)&lt;$C$72), $C$72*$G$87, IF((($H$37/I37)&gt;$D$72), $D$72*$G$87, ($H$37/I37*$G$87)))</f>
        <v>1.1953081889416179E-2</v>
      </c>
      <c r="J87" s="245">
        <f t="shared" ref="J87:N87" si="48">IF((($H$37/J37)&lt;$C$72), $C$72*$G$87, IF((($H$37/J37)&gt;$D$72), $D$72*$G$87, ($H$37/J37*$G$87)))</f>
        <v>1.3750000000000002E-2</v>
      </c>
      <c r="K87" s="198">
        <f t="shared" si="48"/>
        <v>1.3750000000000002E-2</v>
      </c>
      <c r="L87" s="198">
        <f t="shared" si="48"/>
        <v>1.3750000000000002E-2</v>
      </c>
      <c r="M87" s="198">
        <f t="shared" si="48"/>
        <v>1.1553588867187502E-2</v>
      </c>
      <c r="N87" s="229">
        <f t="shared" si="48"/>
        <v>1.3750000000000002E-2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95"/>
      <c r="BB87" s="176"/>
      <c r="BC87" s="51"/>
      <c r="BD87" s="78"/>
      <c r="BE87" s="78"/>
      <c r="BF87" s="91"/>
      <c r="BG87" s="80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2"/>
    </row>
    <row r="88" spans="1:94" ht="12.75" customHeight="1">
      <c r="A88" s="395"/>
      <c r="B88" s="93"/>
      <c r="C88" s="6"/>
      <c r="D88" s="159" t="s">
        <v>66</v>
      </c>
      <c r="E88" s="131"/>
      <c r="F88" s="133">
        <f>SUM(F85:F87)</f>
        <v>1</v>
      </c>
      <c r="G88" s="179">
        <f>SUM(G85:G87)</f>
        <v>0.05</v>
      </c>
      <c r="H88" s="378"/>
      <c r="I88" s="263">
        <f>SUM(I85:I87)</f>
        <v>5.122059411251028E-2</v>
      </c>
      <c r="J88" s="189">
        <f t="shared" ref="J88:N88" si="49">SUM(J85:J87)</f>
        <v>4.806822290128096E-2</v>
      </c>
      <c r="K88" s="199">
        <f t="shared" si="49"/>
        <v>4.3750000000000011E-2</v>
      </c>
      <c r="L88" s="199">
        <f t="shared" si="49"/>
        <v>4.3750000000000011E-2</v>
      </c>
      <c r="M88" s="199">
        <f t="shared" si="49"/>
        <v>4.1553588867187505E-2</v>
      </c>
      <c r="N88" s="230">
        <f t="shared" si="49"/>
        <v>4.5010407464856336E-2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95"/>
      <c r="BB88" s="86"/>
      <c r="BC88" s="85"/>
      <c r="BD88" s="87"/>
      <c r="BE88" s="78"/>
      <c r="BF88" s="88"/>
      <c r="BG88" s="80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2"/>
    </row>
    <row r="89" spans="1:94" ht="12.75" customHeight="1">
      <c r="A89" s="395"/>
      <c r="B89" s="77" t="s">
        <v>52</v>
      </c>
      <c r="C89" s="113">
        <v>0.15</v>
      </c>
      <c r="D89" s="84"/>
      <c r="E89" s="43"/>
      <c r="F89" s="109"/>
      <c r="G89" s="184"/>
      <c r="H89" s="377"/>
      <c r="I89" s="269"/>
      <c r="J89" s="191"/>
      <c r="K89" s="192"/>
      <c r="L89" s="192"/>
      <c r="M89" s="192"/>
      <c r="N89" s="2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95"/>
      <c r="BB89" s="86"/>
      <c r="BC89" s="85"/>
      <c r="BD89" s="87"/>
      <c r="BE89" s="78"/>
      <c r="BF89" s="88"/>
      <c r="BG89" s="80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2"/>
    </row>
    <row r="90" spans="1:94" ht="12.75" customHeight="1">
      <c r="A90" s="395"/>
      <c r="B90" s="93"/>
      <c r="C90" s="67"/>
      <c r="D90" s="82" t="str">
        <f>D65</f>
        <v>P 11</v>
      </c>
      <c r="E90" s="43" t="str">
        <f t="shared" si="37"/>
        <v>LUA / gF</v>
      </c>
      <c r="F90" s="83">
        <v>0.7</v>
      </c>
      <c r="G90" s="181">
        <f>$C$89*F90</f>
        <v>0.105</v>
      </c>
      <c r="H90" s="378"/>
      <c r="I90" s="261">
        <f>IF((($H$40/I40)&lt;$C$72), $C$72*$G$90, IF((($H$40/I40)&gt;$D$72), $D$72*$G$90, ($H$40/I40*$G$90)))</f>
        <v>0.11550000000000001</v>
      </c>
      <c r="J90" s="187">
        <f t="shared" ref="J90:N90" si="50">IF((($H$40/J40)&lt;$C$72), $C$72*$G$90, IF((($H$40/J40)&gt;$D$72), $D$72*$G$90, ($H$40/J40*$G$90)))</f>
        <v>8.4000000000000005E-2</v>
      </c>
      <c r="K90" s="190">
        <f t="shared" si="50"/>
        <v>8.4000000000000005E-2</v>
      </c>
      <c r="L90" s="190">
        <f t="shared" si="50"/>
        <v>0.10925687363253599</v>
      </c>
      <c r="M90" s="190">
        <f t="shared" si="50"/>
        <v>8.4000000000000005E-2</v>
      </c>
      <c r="N90" s="223">
        <f t="shared" si="50"/>
        <v>0.11550000000000001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95"/>
      <c r="BA90" s="67"/>
      <c r="BB90" s="86"/>
      <c r="BC90" s="85"/>
      <c r="BD90" s="87"/>
      <c r="BE90" s="4"/>
      <c r="BF90" s="88"/>
      <c r="BG90" s="24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68"/>
    </row>
    <row r="91" spans="1:94" ht="12.75" customHeight="1">
      <c r="A91" s="395"/>
      <c r="B91" s="93"/>
      <c r="C91" s="7"/>
      <c r="D91" s="52" t="str">
        <f>D66</f>
        <v>P 12</v>
      </c>
      <c r="E91" s="128" t="str">
        <f t="shared" si="37"/>
        <v>(FAF+FeTü+SoA) / gF</v>
      </c>
      <c r="F91" s="89">
        <v>0.3</v>
      </c>
      <c r="G91" s="182">
        <f>$C$89*F91</f>
        <v>4.4999999999999998E-2</v>
      </c>
      <c r="H91" s="376"/>
      <c r="I91" s="262">
        <f>IF((($H$41/I41)&lt;$C$72), $C$72*$G$91, IF((($H$41/I41)&gt;$D$72), $D$72*$G$91, ($H$41/I41*$G$91)))</f>
        <v>4.807537054983279E-2</v>
      </c>
      <c r="J91" s="195">
        <f t="shared" ref="J91:N91" si="51">IF((($H$41/J41)&lt;$C$72), $C$72*$G$91, IF((($H$41/J41)&gt;$D$72), $D$72*$G$91, ($H$41/J41*$G$91)))</f>
        <v>3.986456489581474E-2</v>
      </c>
      <c r="K91" s="188">
        <f t="shared" si="51"/>
        <v>3.5999999999999997E-2</v>
      </c>
      <c r="L91" s="188">
        <f t="shared" si="51"/>
        <v>3.6356496992099196E-2</v>
      </c>
      <c r="M91" s="188">
        <f t="shared" si="51"/>
        <v>3.5999999999999997E-2</v>
      </c>
      <c r="N91" s="221">
        <f t="shared" si="51"/>
        <v>3.7084014439620741E-2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95"/>
      <c r="BA91" s="7"/>
      <c r="BB91" s="86"/>
      <c r="BC91" s="85"/>
      <c r="BD91" s="87"/>
      <c r="BE91" s="78"/>
      <c r="BF91" s="88"/>
      <c r="BG91" s="80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65"/>
    </row>
    <row r="92" spans="1:94" ht="12.75" customHeight="1">
      <c r="A92" s="395"/>
      <c r="B92" s="93"/>
      <c r="C92" s="7"/>
      <c r="D92" s="159" t="s">
        <v>67</v>
      </c>
      <c r="E92" s="131"/>
      <c r="F92" s="132"/>
      <c r="G92" s="180">
        <f>SUM(G90:G91)</f>
        <v>0.15</v>
      </c>
      <c r="H92" s="379"/>
      <c r="I92" s="265">
        <f>SUM(I90:I91)</f>
        <v>0.16357537054983279</v>
      </c>
      <c r="J92" s="193">
        <f t="shared" ref="J92:N92" si="52">SUM(J90:J91)</f>
        <v>0.12386456489581474</v>
      </c>
      <c r="K92" s="200">
        <f t="shared" si="52"/>
        <v>0.12</v>
      </c>
      <c r="L92" s="200">
        <f t="shared" si="52"/>
        <v>0.1456133706246352</v>
      </c>
      <c r="M92" s="200">
        <f t="shared" si="52"/>
        <v>0.12</v>
      </c>
      <c r="N92" s="231">
        <f t="shared" si="52"/>
        <v>0.15258401443962075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95"/>
      <c r="BA92" s="7"/>
      <c r="BB92" s="86"/>
      <c r="BC92" s="85"/>
      <c r="BD92" s="87"/>
      <c r="BE92" s="78"/>
      <c r="BF92" s="88"/>
      <c r="BG92" s="80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65"/>
    </row>
    <row r="93" spans="1:94" ht="12.75" customHeight="1">
      <c r="A93" s="395"/>
      <c r="B93" s="81"/>
      <c r="C93" s="6"/>
      <c r="D93" s="82" t="str">
        <f>D68</f>
        <v>P 13</v>
      </c>
      <c r="E93" s="43" t="str">
        <f t="shared" si="37"/>
        <v>bIF / gF</v>
      </c>
      <c r="F93" s="119">
        <v>0</v>
      </c>
      <c r="G93" s="181">
        <f>$C$89*F93</f>
        <v>0</v>
      </c>
      <c r="H93" s="380"/>
      <c r="I93" s="260"/>
      <c r="J93" s="186"/>
      <c r="K93" s="197"/>
      <c r="L93" s="197"/>
      <c r="M93" s="197"/>
      <c r="N93" s="22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95"/>
      <c r="AZ93" s="14"/>
      <c r="BB93" s="86"/>
      <c r="BC93" s="43"/>
      <c r="BD93" s="87"/>
      <c r="BE93" s="78"/>
      <c r="BF93" s="88"/>
      <c r="BG93" s="24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2"/>
    </row>
    <row r="94" spans="1:94" ht="12.75" customHeight="1">
      <c r="A94" s="395"/>
      <c r="B94" s="93"/>
      <c r="C94" s="6"/>
      <c r="D94" s="52" t="str">
        <f>D69</f>
        <v>P 14</v>
      </c>
      <c r="E94" s="43" t="str">
        <f t="shared" si="37"/>
        <v>FAF / BRI</v>
      </c>
      <c r="F94" s="119">
        <v>0</v>
      </c>
      <c r="G94" s="181">
        <f>$C$89*F94</f>
        <v>0</v>
      </c>
      <c r="H94" s="380"/>
      <c r="I94" s="260"/>
      <c r="J94" s="187"/>
      <c r="K94" s="190"/>
      <c r="L94" s="190"/>
      <c r="M94" s="190"/>
      <c r="N94" s="22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95"/>
      <c r="BB94" s="86"/>
      <c r="BC94" s="85"/>
      <c r="BD94" s="87"/>
      <c r="BE94" s="78"/>
      <c r="BF94" s="88"/>
      <c r="BG94" s="80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2"/>
    </row>
    <row r="95" spans="1:94" ht="12.75" customHeight="1" thickBot="1">
      <c r="A95" s="395"/>
      <c r="B95" s="52"/>
      <c r="C95" s="115"/>
      <c r="D95" s="160"/>
      <c r="E95" s="134"/>
      <c r="F95" s="132">
        <f>SUM(F90:F94)</f>
        <v>1</v>
      </c>
      <c r="G95" s="182"/>
      <c r="H95" s="383"/>
      <c r="I95" s="381"/>
      <c r="J95" s="382"/>
      <c r="K95" s="354"/>
      <c r="L95" s="354"/>
      <c r="M95" s="354"/>
      <c r="N95" s="35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95"/>
      <c r="BB95" s="86"/>
      <c r="BC95" s="85"/>
      <c r="BD95" s="87"/>
      <c r="BE95" s="78"/>
      <c r="BF95" s="88"/>
      <c r="BG95" s="80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2"/>
    </row>
    <row r="96" spans="1:94" ht="13.5" thickBot="1">
      <c r="A96" s="396"/>
      <c r="B96" s="140" t="s">
        <v>53</v>
      </c>
      <c r="C96" s="141">
        <f>C73+C80+C84+C89</f>
        <v>1</v>
      </c>
      <c r="D96" s="170" t="s">
        <v>51</v>
      </c>
      <c r="E96" s="142"/>
      <c r="F96" s="143"/>
      <c r="G96" s="185">
        <f>G74+G75+G76+G77+G78+G81+G82+G85+G86+G87+G90+G91</f>
        <v>1</v>
      </c>
      <c r="H96" s="387"/>
      <c r="I96" s="369">
        <f t="shared" ref="I96:N96" si="53">I74+I75+I76+I77+I78+I81+I82+I85+I86+I87+I90+I91</f>
        <v>1.0131456422460041</v>
      </c>
      <c r="J96" s="370">
        <f t="shared" si="53"/>
        <v>0.96919853054574789</v>
      </c>
      <c r="K96" s="371">
        <f t="shared" si="53"/>
        <v>0.99877318160813766</v>
      </c>
      <c r="L96" s="371">
        <f t="shared" si="53"/>
        <v>1.0236451916571081</v>
      </c>
      <c r="M96" s="371">
        <f t="shared" si="53"/>
        <v>0.90353592902878765</v>
      </c>
      <c r="N96" s="369">
        <f t="shared" si="53"/>
        <v>1.0091862090313874</v>
      </c>
      <c r="O96" s="92"/>
      <c r="P96" s="3"/>
      <c r="Q96" s="92"/>
      <c r="R96" s="92"/>
      <c r="S96" s="92"/>
      <c r="T96" s="92"/>
      <c r="U96" s="92"/>
      <c r="V96" s="8"/>
      <c r="W96" s="92"/>
      <c r="X96" s="8"/>
      <c r="Y96" s="92"/>
      <c r="Z96" s="3"/>
      <c r="AA96" s="92"/>
      <c r="AB96" s="92"/>
      <c r="AC96" s="92"/>
      <c r="AD96" s="92"/>
      <c r="AE96" s="92"/>
      <c r="AF96" s="8"/>
      <c r="AG96" s="92"/>
      <c r="AH96" s="8"/>
      <c r="AI96" s="92"/>
      <c r="AJ96" s="3"/>
      <c r="AK96" s="92"/>
      <c r="AL96" s="92"/>
      <c r="AM96" s="92"/>
      <c r="AN96" s="92"/>
      <c r="AO96" s="92"/>
      <c r="AP96" s="92"/>
      <c r="AQ96" s="92"/>
      <c r="AR96" s="8"/>
      <c r="AS96" s="92"/>
      <c r="AT96" s="92"/>
      <c r="AU96" s="8"/>
      <c r="AV96" s="8"/>
      <c r="AW96" s="8"/>
      <c r="AX96" s="92"/>
      <c r="AY96" s="95"/>
      <c r="BB96" s="176"/>
      <c r="BC96" s="176"/>
      <c r="BD96" s="78"/>
      <c r="BE96" s="78"/>
      <c r="BF96" s="91"/>
      <c r="BG96" s="91"/>
      <c r="BH96" s="92"/>
      <c r="BI96" s="8"/>
      <c r="BJ96" s="8"/>
      <c r="BK96" s="92"/>
      <c r="BL96" s="8"/>
      <c r="BM96" s="3"/>
      <c r="BN96" s="92"/>
      <c r="BO96" s="8"/>
      <c r="BP96" s="8"/>
      <c r="BQ96" s="8"/>
      <c r="BR96" s="92"/>
      <c r="BS96" s="8"/>
      <c r="BT96" s="8"/>
      <c r="BU96" s="92"/>
      <c r="BV96" s="92"/>
      <c r="BW96" s="8"/>
      <c r="BX96" s="92"/>
      <c r="BY96" s="92"/>
      <c r="BZ96" s="92"/>
      <c r="CA96" s="3"/>
      <c r="CB96" s="8"/>
      <c r="CC96" s="3"/>
      <c r="CD96" s="8"/>
      <c r="CE96" s="8"/>
      <c r="CF96" s="8"/>
      <c r="CG96" s="8"/>
      <c r="CH96" s="8"/>
      <c r="CI96" s="92"/>
      <c r="CJ96" s="92"/>
      <c r="CK96" s="92"/>
      <c r="CL96" s="8"/>
      <c r="CM96" s="8"/>
      <c r="CN96" s="8"/>
      <c r="CO96" s="3"/>
      <c r="CP96" s="2"/>
    </row>
    <row r="97" spans="1:97">
      <c r="A97" s="7"/>
      <c r="B97" s="7"/>
      <c r="C97" s="6"/>
      <c r="D97" s="7"/>
      <c r="E97" s="129"/>
      <c r="F97" s="97"/>
      <c r="G97" s="98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7"/>
      <c r="AZ97" s="7"/>
      <c r="BB97" s="7"/>
      <c r="BC97" s="7"/>
      <c r="BD97" s="7"/>
      <c r="BE97" s="7"/>
      <c r="BF97" s="4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7"/>
    </row>
    <row r="98" spans="1:97">
      <c r="A98" s="72"/>
      <c r="B98" s="72"/>
      <c r="C98" s="72"/>
      <c r="D98" s="72"/>
      <c r="E98" s="72"/>
      <c r="F98" s="72"/>
      <c r="G98" s="11"/>
      <c r="H98" s="11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72"/>
      <c r="AZ98" s="72"/>
      <c r="BA98" s="72"/>
      <c r="BB98" s="72"/>
      <c r="BC98" s="72"/>
      <c r="BD98" s="72"/>
      <c r="BE98" s="72"/>
      <c r="BF98" s="176"/>
      <c r="BG98" s="176"/>
      <c r="BH98" s="96"/>
      <c r="BI98" s="96"/>
      <c r="BJ98" s="96"/>
      <c r="BK98" s="100"/>
      <c r="BL98" s="100"/>
      <c r="BM98" s="100"/>
      <c r="BN98" s="100"/>
      <c r="BO98" s="100"/>
      <c r="BP98" s="100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100"/>
      <c r="CE98" s="100"/>
      <c r="CF98" s="100"/>
      <c r="CG98" s="76"/>
      <c r="CH98" s="96"/>
      <c r="CI98" s="96"/>
      <c r="CJ98" s="76"/>
      <c r="CK98" s="76"/>
      <c r="CL98" s="76"/>
      <c r="CM98" s="76"/>
      <c r="CN98" s="76"/>
      <c r="CO98" s="96"/>
      <c r="CP98" s="3"/>
    </row>
    <row r="99" spans="1:97">
      <c r="A99" s="72"/>
      <c r="B99" s="72"/>
      <c r="C99" s="72"/>
      <c r="D99" s="72"/>
      <c r="E99" s="72"/>
      <c r="F99" s="72"/>
      <c r="G99" s="72"/>
      <c r="H99" s="72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72"/>
      <c r="AZ99" s="72"/>
      <c r="BA99" s="72"/>
      <c r="BB99" s="72"/>
      <c r="BC99" s="72"/>
      <c r="BD99" s="72"/>
      <c r="BE99" s="72"/>
      <c r="BF99" s="72"/>
      <c r="BG99" s="72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76"/>
      <c r="CH99" s="100"/>
      <c r="CI99" s="100"/>
      <c r="CJ99" s="76"/>
      <c r="CK99" s="76"/>
      <c r="CL99" s="76"/>
      <c r="CM99" s="76"/>
      <c r="CN99" s="76"/>
      <c r="CO99" s="100"/>
    </row>
    <row r="100" spans="1:97">
      <c r="A100" s="6"/>
      <c r="B100" s="6"/>
      <c r="C100" s="72"/>
      <c r="E100" s="72"/>
      <c r="F100" s="6"/>
      <c r="G100" s="6"/>
      <c r="H100" s="72"/>
      <c r="I100" s="107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6"/>
      <c r="BA100" s="72"/>
      <c r="BC100" s="72"/>
      <c r="BG100" s="72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2"/>
    </row>
    <row r="101" spans="1:97">
      <c r="A101" s="6"/>
      <c r="B101" s="6"/>
      <c r="C101" s="72"/>
      <c r="E101" s="72"/>
      <c r="F101" s="6"/>
      <c r="G101" s="6"/>
      <c r="H101" s="72"/>
      <c r="I101" s="107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6"/>
      <c r="BA101" s="72"/>
      <c r="BC101" s="72"/>
      <c r="BG101" s="72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2"/>
    </row>
    <row r="102" spans="1:97">
      <c r="A102" s="6"/>
      <c r="B102" s="6"/>
      <c r="C102" s="72"/>
      <c r="E102" s="72"/>
      <c r="F102" s="5"/>
      <c r="G102" s="6"/>
      <c r="H102" s="72"/>
      <c r="I102" s="107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6"/>
      <c r="BA102" s="72"/>
      <c r="BC102" s="72"/>
      <c r="BG102" s="72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2"/>
    </row>
    <row r="103" spans="1:97">
      <c r="A103" s="6"/>
      <c r="B103" s="6"/>
      <c r="C103" s="72"/>
      <c r="E103" s="72"/>
      <c r="F103" s="40"/>
      <c r="G103" s="6"/>
      <c r="H103" s="72"/>
      <c r="I103" s="10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6"/>
      <c r="BA103" s="72"/>
      <c r="BC103" s="72"/>
      <c r="BG103" s="72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2"/>
    </row>
    <row r="104" spans="1:97">
      <c r="A104" s="6"/>
      <c r="B104" s="6"/>
      <c r="C104" s="72"/>
      <c r="E104" s="72"/>
      <c r="F104" s="40"/>
      <c r="G104" s="6"/>
      <c r="H104" s="72"/>
      <c r="I104" s="10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6"/>
      <c r="BA104" s="72"/>
      <c r="BC104" s="72"/>
      <c r="BG104" s="72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2"/>
    </row>
    <row r="105" spans="1:97">
      <c r="A105" s="6"/>
      <c r="B105" s="6"/>
      <c r="C105" s="72"/>
      <c r="E105" s="72"/>
      <c r="F105" s="6"/>
      <c r="G105" s="6"/>
      <c r="H105" s="7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6"/>
      <c r="BA105" s="72"/>
      <c r="BC105" s="72"/>
      <c r="BG105" s="72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2"/>
    </row>
    <row r="106" spans="1:97">
      <c r="A106" s="5"/>
      <c r="B106" s="6"/>
      <c r="C106" s="6"/>
      <c r="D106" s="5"/>
      <c r="E106" s="5"/>
      <c r="F106" s="6"/>
      <c r="G106" s="4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BF106" s="4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</row>
    <row r="107" spans="1:97">
      <c r="E107" s="5"/>
      <c r="F107" s="6"/>
      <c r="G107" s="103"/>
      <c r="H107" s="104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BF107" s="103"/>
      <c r="BG107" s="104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</row>
    <row r="108" spans="1:97">
      <c r="A108" s="105"/>
      <c r="G108" s="65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14"/>
      <c r="BF108" s="7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Q108" s="9"/>
      <c r="CR108" s="106"/>
      <c r="CS108" s="106"/>
    </row>
    <row r="109" spans="1:97">
      <c r="G109" s="101"/>
      <c r="H109" s="102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BF109" s="103"/>
      <c r="BG109" s="104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</row>
    <row r="110" spans="1:97"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</sheetData>
  <sheetProtection password="C5CE" sheet="1" objects="1" scenarios="1" selectLockedCells="1" selectUnlockedCells="1"/>
  <mergeCells count="6">
    <mergeCell ref="A73:A96"/>
    <mergeCell ref="C2:C17"/>
    <mergeCell ref="B19:B20"/>
    <mergeCell ref="G21:H21"/>
    <mergeCell ref="A23:A45"/>
    <mergeCell ref="A48:A70"/>
  </mergeCells>
  <conditionalFormatting sqref="J96">
    <cfRule type="iconSet" priority="113">
      <iconSet iconSet="3Symbols2">
        <cfvo type="percent" val="0"/>
        <cfvo type="num" val="0.95" gte="0"/>
        <cfvo type="num" val="1"/>
      </iconSet>
    </cfRule>
  </conditionalFormatting>
  <conditionalFormatting sqref="K105:AD109 AE104:AX109 J105 J92:N92 AE97:AX99 AE90:AX90 J88:N89 J94:AX96 I68 J20:N73 O20:AX89 J79:N80 J83:N84 O91:AX92 O98:AD99 J98:N98">
    <cfRule type="containsErrors" dxfId="196" priority="112">
      <formula>ISERROR(I20)</formula>
    </cfRule>
  </conditionalFormatting>
  <conditionalFormatting sqref="J19:AX19">
    <cfRule type="cellIs" dxfId="195" priority="111" operator="lessThanOrEqual">
      <formula>0</formula>
    </cfRule>
  </conditionalFormatting>
  <conditionalFormatting sqref="J103:AD103">
    <cfRule type="cellIs" dxfId="194" priority="109" operator="lessThan">
      <formula>$F$103</formula>
    </cfRule>
    <cfRule type="cellIs" dxfId="193" priority="110" operator="greaterThan">
      <formula>$F$103</formula>
    </cfRule>
  </conditionalFormatting>
  <conditionalFormatting sqref="J104:AD104">
    <cfRule type="cellIs" dxfId="192" priority="107" operator="lessThan">
      <formula>$F$104</formula>
    </cfRule>
    <cfRule type="cellIs" dxfId="191" priority="108" operator="greaterThan">
      <formula>$F$104</formula>
    </cfRule>
  </conditionalFormatting>
  <conditionalFormatting sqref="BQ98:CC98">
    <cfRule type="iconSet" priority="106">
      <iconSet iconSet="3Symbols">
        <cfvo type="percent" val="0"/>
        <cfvo type="num" val="0.95"/>
        <cfvo type="num" val="1"/>
      </iconSet>
    </cfRule>
  </conditionalFormatting>
  <conditionalFormatting sqref="CH98:CI98">
    <cfRule type="iconSet" priority="105">
      <iconSet iconSet="3Symbols">
        <cfvo type="percent" val="0"/>
        <cfvo type="num" val="0.95"/>
        <cfvo type="num" val="1"/>
      </iconSet>
    </cfRule>
  </conditionalFormatting>
  <conditionalFormatting sqref="CO98:CP98">
    <cfRule type="iconSet" priority="104">
      <iconSet iconSet="3Symbols">
        <cfvo type="percent" val="0"/>
        <cfvo type="num" val="0.95"/>
        <cfvo type="num" val="1"/>
      </iconSet>
    </cfRule>
  </conditionalFormatting>
  <conditionalFormatting sqref="I98">
    <cfRule type="iconSet" priority="103">
      <iconSet iconSet="3Symbols2">
        <cfvo type="percent" val="0"/>
        <cfvo type="num" val="0.95"/>
        <cfvo type="num" val="1"/>
      </iconSet>
    </cfRule>
  </conditionalFormatting>
  <conditionalFormatting sqref="J98">
    <cfRule type="iconSet" priority="102">
      <iconSet iconSet="3Symbols2">
        <cfvo type="percent" val="0"/>
        <cfvo type="num" val="0.95"/>
        <cfvo type="num" val="1"/>
      </iconSet>
    </cfRule>
  </conditionalFormatting>
  <conditionalFormatting sqref="K98">
    <cfRule type="iconSet" priority="101">
      <iconSet iconSet="3Symbols2">
        <cfvo type="percent" val="0"/>
        <cfvo type="num" val="0.95"/>
        <cfvo type="num" val="1"/>
      </iconSet>
    </cfRule>
  </conditionalFormatting>
  <conditionalFormatting sqref="L98">
    <cfRule type="iconSet" priority="100">
      <iconSet iconSet="3Symbols2">
        <cfvo type="percent" val="0"/>
        <cfvo type="num" val="0.95"/>
        <cfvo type="num" val="1"/>
      </iconSet>
    </cfRule>
  </conditionalFormatting>
  <conditionalFormatting sqref="N98">
    <cfRule type="iconSet" priority="99">
      <iconSet iconSet="3Symbols2">
        <cfvo type="percent" val="0"/>
        <cfvo type="num" val="0.95"/>
        <cfvo type="num" val="1"/>
      </iconSet>
    </cfRule>
  </conditionalFormatting>
  <conditionalFormatting sqref="P98">
    <cfRule type="iconSet" priority="98">
      <iconSet iconSet="3Symbols2">
        <cfvo type="percent" val="0"/>
        <cfvo type="num" val="0.95"/>
        <cfvo type="num" val="1"/>
      </iconSet>
    </cfRule>
  </conditionalFormatting>
  <conditionalFormatting sqref="Q98">
    <cfRule type="iconSet" priority="97">
      <iconSet iconSet="3Symbols2">
        <cfvo type="percent" val="0"/>
        <cfvo type="num" val="0.95"/>
        <cfvo type="num" val="1"/>
      </iconSet>
    </cfRule>
  </conditionalFormatting>
  <conditionalFormatting sqref="R98">
    <cfRule type="iconSet" priority="96">
      <iconSet iconSet="3Symbols2">
        <cfvo type="percent" val="0"/>
        <cfvo type="num" val="0.95"/>
        <cfvo type="num" val="1"/>
      </iconSet>
    </cfRule>
  </conditionalFormatting>
  <conditionalFormatting sqref="AR98">
    <cfRule type="iconSet" priority="95">
      <iconSet iconSet="3Symbols2">
        <cfvo type="percent" val="0"/>
        <cfvo type="num" val="0.95"/>
        <cfvo type="num" val="1"/>
      </iconSet>
    </cfRule>
  </conditionalFormatting>
  <conditionalFormatting sqref="AS98">
    <cfRule type="iconSet" priority="94">
      <iconSet iconSet="3Symbols2">
        <cfvo type="percent" val="0"/>
        <cfvo type="num" val="0.95"/>
        <cfvo type="num" val="1"/>
      </iconSet>
    </cfRule>
  </conditionalFormatting>
  <conditionalFormatting sqref="AT98">
    <cfRule type="iconSet" priority="93">
      <iconSet iconSet="3Symbols2">
        <cfvo type="percent" val="0"/>
        <cfvo type="num" val="0.95"/>
        <cfvo type="num" val="1"/>
      </iconSet>
    </cfRule>
  </conditionalFormatting>
  <conditionalFormatting sqref="AW98">
    <cfRule type="iconSet" priority="92">
      <iconSet iconSet="3Symbols2">
        <cfvo type="percent" val="0"/>
        <cfvo type="num" val="0.95"/>
        <cfvo type="num" val="1"/>
      </iconSet>
    </cfRule>
  </conditionalFormatting>
  <conditionalFormatting sqref="AX98">
    <cfRule type="iconSet" priority="91">
      <iconSet iconSet="3Symbols2">
        <cfvo type="percent" val="0"/>
        <cfvo type="num" val="0.95"/>
        <cfvo type="num" val="1"/>
      </iconSet>
    </cfRule>
  </conditionalFormatting>
  <conditionalFormatting sqref="M98">
    <cfRule type="iconSet" priority="90">
      <iconSet iconSet="3Symbols2">
        <cfvo type="percent" val="0"/>
        <cfvo type="num" val="0.95"/>
        <cfvo type="num" val="1"/>
      </iconSet>
    </cfRule>
  </conditionalFormatting>
  <conditionalFormatting sqref="O98">
    <cfRule type="iconSet" priority="89">
      <iconSet iconSet="3Symbols2">
        <cfvo type="percent" val="0"/>
        <cfvo type="num" val="0.95"/>
        <cfvo type="num" val="1"/>
      </iconSet>
    </cfRule>
  </conditionalFormatting>
  <conditionalFormatting sqref="T98">
    <cfRule type="iconSet" priority="88">
      <iconSet iconSet="3Symbols2">
        <cfvo type="percent" val="0"/>
        <cfvo type="num" val="0.95"/>
        <cfvo type="num" val="1"/>
      </iconSet>
    </cfRule>
  </conditionalFormatting>
  <conditionalFormatting sqref="U98">
    <cfRule type="iconSet" priority="87">
      <iconSet iconSet="3Symbols2">
        <cfvo type="percent" val="0"/>
        <cfvo type="num" val="0.95"/>
        <cfvo type="num" val="1"/>
      </iconSet>
    </cfRule>
  </conditionalFormatting>
  <conditionalFormatting sqref="V98">
    <cfRule type="iconSet" priority="86">
      <iconSet iconSet="3Symbols2">
        <cfvo type="percent" val="0"/>
        <cfvo type="num" val="0.95"/>
        <cfvo type="num" val="1"/>
      </iconSet>
    </cfRule>
  </conditionalFormatting>
  <conditionalFormatting sqref="X98">
    <cfRule type="iconSet" priority="85">
      <iconSet iconSet="3Symbols2">
        <cfvo type="percent" val="0"/>
        <cfvo type="num" val="0.95"/>
        <cfvo type="num" val="1"/>
      </iconSet>
    </cfRule>
  </conditionalFormatting>
  <conditionalFormatting sqref="Z98">
    <cfRule type="iconSet" priority="84">
      <iconSet iconSet="3Symbols2">
        <cfvo type="percent" val="0"/>
        <cfvo type="num" val="0.95"/>
        <cfvo type="num" val="1"/>
      </iconSet>
    </cfRule>
  </conditionalFormatting>
  <conditionalFormatting sqref="AA98">
    <cfRule type="iconSet" priority="83">
      <iconSet iconSet="3Symbols2">
        <cfvo type="percent" val="0"/>
        <cfvo type="num" val="0.95"/>
        <cfvo type="num" val="1"/>
      </iconSet>
    </cfRule>
  </conditionalFormatting>
  <conditionalFormatting sqref="AB98:AC98">
    <cfRule type="iconSet" priority="82">
      <iconSet iconSet="3Symbols2">
        <cfvo type="percent" val="0"/>
        <cfvo type="num" val="0.95"/>
        <cfvo type="num" val="1"/>
      </iconSet>
    </cfRule>
  </conditionalFormatting>
  <conditionalFormatting sqref="W98">
    <cfRule type="iconSet" priority="81">
      <iconSet iconSet="3Symbols2">
        <cfvo type="percent" val="0"/>
        <cfvo type="num" val="0.95"/>
        <cfvo type="num" val="1"/>
      </iconSet>
    </cfRule>
  </conditionalFormatting>
  <conditionalFormatting sqref="Y98">
    <cfRule type="iconSet" priority="80">
      <iconSet iconSet="3Symbols2">
        <cfvo type="percent" val="0"/>
        <cfvo type="num" val="0.95"/>
        <cfvo type="num" val="1"/>
      </iconSet>
    </cfRule>
  </conditionalFormatting>
  <conditionalFormatting sqref="AD98">
    <cfRule type="iconSet" priority="79">
      <iconSet iconSet="3Symbols2">
        <cfvo type="percent" val="0"/>
        <cfvo type="num" val="0.95"/>
        <cfvo type="num" val="1"/>
      </iconSet>
    </cfRule>
  </conditionalFormatting>
  <conditionalFormatting sqref="AE98">
    <cfRule type="iconSet" priority="78">
      <iconSet iconSet="3Symbols2">
        <cfvo type="percent" val="0"/>
        <cfvo type="num" val="0.95"/>
        <cfvo type="num" val="1"/>
      </iconSet>
    </cfRule>
  </conditionalFormatting>
  <conditionalFormatting sqref="AF98">
    <cfRule type="iconSet" priority="77">
      <iconSet iconSet="3Symbols2">
        <cfvo type="percent" val="0"/>
        <cfvo type="num" val="0.95"/>
        <cfvo type="num" val="1"/>
      </iconSet>
    </cfRule>
  </conditionalFormatting>
  <conditionalFormatting sqref="AH98">
    <cfRule type="iconSet" priority="76">
      <iconSet iconSet="3Symbols2">
        <cfvo type="percent" val="0"/>
        <cfvo type="num" val="0.95"/>
        <cfvo type="num" val="1"/>
      </iconSet>
    </cfRule>
  </conditionalFormatting>
  <conditionalFormatting sqref="AJ98">
    <cfRule type="iconSet" priority="75">
      <iconSet iconSet="3Symbols2">
        <cfvo type="percent" val="0"/>
        <cfvo type="num" val="0.95"/>
        <cfvo type="num" val="1"/>
      </iconSet>
    </cfRule>
  </conditionalFormatting>
  <conditionalFormatting sqref="AK98">
    <cfRule type="iconSet" priority="74">
      <iconSet iconSet="3Symbols2">
        <cfvo type="percent" val="0"/>
        <cfvo type="num" val="0.95"/>
        <cfvo type="num" val="1"/>
      </iconSet>
    </cfRule>
  </conditionalFormatting>
  <conditionalFormatting sqref="AL98">
    <cfRule type="iconSet" priority="73">
      <iconSet iconSet="3Symbols2">
        <cfvo type="percent" val="0"/>
        <cfvo type="num" val="0.95"/>
        <cfvo type="num" val="1"/>
      </iconSet>
    </cfRule>
  </conditionalFormatting>
  <conditionalFormatting sqref="AG98">
    <cfRule type="iconSet" priority="72">
      <iconSet iconSet="3Symbols2">
        <cfvo type="percent" val="0"/>
        <cfvo type="num" val="0.95"/>
        <cfvo type="num" val="1"/>
      </iconSet>
    </cfRule>
  </conditionalFormatting>
  <conditionalFormatting sqref="AI98">
    <cfRule type="iconSet" priority="71">
      <iconSet iconSet="3Symbols2">
        <cfvo type="percent" val="0"/>
        <cfvo type="num" val="0.95"/>
        <cfvo type="num" val="1"/>
      </iconSet>
    </cfRule>
  </conditionalFormatting>
  <conditionalFormatting sqref="I25:AX25">
    <cfRule type="cellIs" dxfId="190" priority="69" operator="lessThan">
      <formula>$G$25</formula>
    </cfRule>
    <cfRule type="cellIs" dxfId="189" priority="70" operator="greaterThanOrEqual">
      <formula>$G$25</formula>
    </cfRule>
  </conditionalFormatting>
  <conditionalFormatting sqref="I26:AX26">
    <cfRule type="cellIs" dxfId="188" priority="67" operator="greaterThan">
      <formula>$H$26</formula>
    </cfRule>
    <cfRule type="cellIs" dxfId="187" priority="68" operator="lessThanOrEqual">
      <formula>$H$26</formula>
    </cfRule>
  </conditionalFormatting>
  <conditionalFormatting sqref="I27:AX27">
    <cfRule type="cellIs" dxfId="186" priority="65" operator="greaterThan">
      <formula>$H$27</formula>
    </cfRule>
    <cfRule type="cellIs" dxfId="185" priority="66" operator="lessThanOrEqual">
      <formula>$H$27</formula>
    </cfRule>
  </conditionalFormatting>
  <conditionalFormatting sqref="I28:AX28">
    <cfRule type="cellIs" dxfId="184" priority="63" operator="greaterThan">
      <formula>$H$28</formula>
    </cfRule>
    <cfRule type="cellIs" dxfId="183" priority="64" operator="lessThanOrEqual">
      <formula>$H$28</formula>
    </cfRule>
  </conditionalFormatting>
  <conditionalFormatting sqref="I24:AX24">
    <cfRule type="cellIs" dxfId="182" priority="61" operator="lessThan">
      <formula>$G$24</formula>
    </cfRule>
    <cfRule type="cellIs" dxfId="181" priority="62" operator="greaterThanOrEqual">
      <formula>$G$24</formula>
    </cfRule>
  </conditionalFormatting>
  <conditionalFormatting sqref="I31:AX31">
    <cfRule type="cellIs" dxfId="180" priority="59" operator="greaterThan">
      <formula>$H$31</formula>
    </cfRule>
    <cfRule type="cellIs" dxfId="179" priority="60" operator="lessThanOrEqual">
      <formula>$H$31</formula>
    </cfRule>
  </conditionalFormatting>
  <conditionalFormatting sqref="I32:AX32">
    <cfRule type="cellIs" dxfId="178" priority="57" operator="greaterThan">
      <formula>$H$32</formula>
    </cfRule>
    <cfRule type="cellIs" dxfId="177" priority="58" operator="lessThanOrEqual">
      <formula>$H$32</formula>
    </cfRule>
  </conditionalFormatting>
  <conditionalFormatting sqref="I37:AX37">
    <cfRule type="cellIs" dxfId="176" priority="55" operator="greaterThan">
      <formula>$H$37</formula>
    </cfRule>
    <cfRule type="cellIs" dxfId="175" priority="56" operator="lessThanOrEqual">
      <formula>$H$37</formula>
    </cfRule>
  </conditionalFormatting>
  <conditionalFormatting sqref="I35:AX35">
    <cfRule type="cellIs" dxfId="174" priority="53" operator="greaterThan">
      <formula>$H$35</formula>
    </cfRule>
    <cfRule type="cellIs" dxfId="173" priority="54" operator="lessThanOrEqual">
      <formula>$H$35</formula>
    </cfRule>
  </conditionalFormatting>
  <conditionalFormatting sqref="I36:AX36">
    <cfRule type="cellIs" dxfId="172" priority="51" operator="greaterThan">
      <formula>$H$36</formula>
    </cfRule>
    <cfRule type="cellIs" dxfId="171" priority="52" operator="lessThanOrEqual">
      <formula>$H$36</formula>
    </cfRule>
  </conditionalFormatting>
  <conditionalFormatting sqref="I41:AX42">
    <cfRule type="cellIs" dxfId="170" priority="49" operator="greaterThan">
      <formula>$H$41</formula>
    </cfRule>
    <cfRule type="cellIs" dxfId="169" priority="50" operator="lessThanOrEqual">
      <formula>$H$41</formula>
    </cfRule>
  </conditionalFormatting>
  <conditionalFormatting sqref="I44:AX45">
    <cfRule type="cellIs" dxfId="168" priority="47" operator="greaterThan">
      <formula>$H$44</formula>
    </cfRule>
    <cfRule type="cellIs" dxfId="167" priority="48" operator="lessThanOrEqual">
      <formula>$H$44</formula>
    </cfRule>
  </conditionalFormatting>
  <conditionalFormatting sqref="I40:AX40">
    <cfRule type="cellIs" dxfId="166" priority="45" operator="greaterThan">
      <formula>$H$40</formula>
    </cfRule>
    <cfRule type="cellIs" dxfId="165" priority="46" operator="lessThanOrEqual">
      <formula>$H$40</formula>
    </cfRule>
  </conditionalFormatting>
  <conditionalFormatting sqref="S98">
    <cfRule type="iconSet" priority="44">
      <iconSet iconSet="3Symbols2">
        <cfvo type="percent" val="0"/>
        <cfvo type="num" val="0.95"/>
        <cfvo type="num" val="1"/>
      </iconSet>
    </cfRule>
  </conditionalFormatting>
  <conditionalFormatting sqref="I79:N79">
    <cfRule type="cellIs" dxfId="164" priority="41" operator="between">
      <formula>$C$73*0.95</formula>
      <formula>$C$73</formula>
    </cfRule>
    <cfRule type="cellIs" dxfId="163" priority="42" operator="greaterThanOrEqual">
      <formula>$C$73</formula>
    </cfRule>
    <cfRule type="cellIs" dxfId="162" priority="43" operator="lessThanOrEqual">
      <formula>$C$73*0.95</formula>
    </cfRule>
  </conditionalFormatting>
  <conditionalFormatting sqref="I83:N83">
    <cfRule type="cellIs" dxfId="161" priority="38" operator="between">
      <formula>$C$80*0.95</formula>
      <formula>$C$80</formula>
    </cfRule>
    <cfRule type="cellIs" dxfId="160" priority="39" operator="greaterThanOrEqual">
      <formula>$C$80</formula>
    </cfRule>
    <cfRule type="cellIs" dxfId="159" priority="40" operator="lessThanOrEqual">
      <formula>$C$80*0.95</formula>
    </cfRule>
  </conditionalFormatting>
  <conditionalFormatting sqref="I88:N88">
    <cfRule type="cellIs" dxfId="158" priority="35" operator="between">
      <formula>$C$84*0.95</formula>
      <formula>$C$84</formula>
    </cfRule>
    <cfRule type="cellIs" dxfId="157" priority="36" operator="greaterThanOrEqual">
      <formula>$C$84</formula>
    </cfRule>
    <cfRule type="cellIs" dxfId="156" priority="37" operator="lessThanOrEqual">
      <formula>$C$84*0.95</formula>
    </cfRule>
  </conditionalFormatting>
  <conditionalFormatting sqref="I92:N92">
    <cfRule type="cellIs" dxfId="155" priority="32" operator="between">
      <formula>$C$89*0.95</formula>
      <formula>$C$89</formula>
    </cfRule>
    <cfRule type="cellIs" dxfId="154" priority="33" operator="greaterThanOrEqual">
      <formula>$C$89</formula>
    </cfRule>
    <cfRule type="cellIs" dxfId="153" priority="34" operator="lessThanOrEqual">
      <formula>$C$89*0.95</formula>
    </cfRule>
  </conditionalFormatting>
  <conditionalFormatting sqref="I49:N69">
    <cfRule type="cellIs" dxfId="152" priority="29" operator="between">
      <formula>0.95</formula>
      <formula>1</formula>
    </cfRule>
    <cfRule type="cellIs" dxfId="151" priority="30" operator="greaterThanOrEqual">
      <formula>1</formula>
    </cfRule>
    <cfRule type="cellIs" dxfId="150" priority="31" operator="lessThanOrEqual">
      <formula>0.95</formula>
    </cfRule>
  </conditionalFormatting>
  <conditionalFormatting sqref="I19">
    <cfRule type="expression" dxfId="149" priority="26">
      <formula>I19&lt;I3</formula>
    </cfRule>
    <cfRule type="expression" dxfId="148" priority="27">
      <formula>I19&gt;I3</formula>
    </cfRule>
    <cfRule type="expression" dxfId="147" priority="28">
      <formula>I19=I3</formula>
    </cfRule>
  </conditionalFormatting>
  <conditionalFormatting sqref="J19:N19">
    <cfRule type="expression" dxfId="146" priority="23">
      <formula>J19&lt;J3</formula>
    </cfRule>
    <cfRule type="expression" dxfId="145" priority="24">
      <formula>J19&gt;J3</formula>
    </cfRule>
    <cfRule type="expression" dxfId="144" priority="25">
      <formula>J19=J3</formula>
    </cfRule>
  </conditionalFormatting>
  <conditionalFormatting sqref="I20:N20">
    <cfRule type="cellIs" dxfId="143" priority="22" operator="lessThan">
      <formula>2.7</formula>
    </cfRule>
  </conditionalFormatting>
  <conditionalFormatting sqref="P74:T78">
    <cfRule type="containsErrors" dxfId="142" priority="21">
      <formula>ISERROR(P74)</formula>
    </cfRule>
  </conditionalFormatting>
  <conditionalFormatting sqref="I96">
    <cfRule type="iconSet" priority="20">
      <iconSet iconSet="3Symbols2">
        <cfvo type="percent" val="0"/>
        <cfvo type="num" val="0.95" gte="0"/>
        <cfvo type="num" val="1"/>
      </iconSet>
    </cfRule>
  </conditionalFormatting>
  <conditionalFormatting sqref="K96">
    <cfRule type="iconSet" priority="19">
      <iconSet iconSet="3Symbols2">
        <cfvo type="percent" val="0"/>
        <cfvo type="num" val="0.95" gte="0"/>
        <cfvo type="num" val="1"/>
      </iconSet>
    </cfRule>
  </conditionalFormatting>
  <conditionalFormatting sqref="L96">
    <cfRule type="iconSet" priority="18">
      <iconSet iconSet="3Symbols2">
        <cfvo type="percent" val="0"/>
        <cfvo type="num" val="0.95" gte="0"/>
        <cfvo type="num" val="1"/>
      </iconSet>
    </cfRule>
  </conditionalFormatting>
  <conditionalFormatting sqref="M96">
    <cfRule type="iconSet" priority="17">
      <iconSet iconSet="3Symbols2">
        <cfvo type="percent" val="0"/>
        <cfvo type="num" val="0.95" gte="0"/>
        <cfvo type="num" val="1"/>
      </iconSet>
    </cfRule>
  </conditionalFormatting>
  <conditionalFormatting sqref="N96">
    <cfRule type="iconSet" priority="16">
      <iconSet iconSet="3Symbols2">
        <cfvo type="percent" val="0"/>
        <cfvo type="num" val="0.95" gte="0"/>
        <cfvo type="num" val="1"/>
      </iconSet>
    </cfRule>
  </conditionalFormatting>
  <conditionalFormatting sqref="I74:N92">
    <cfRule type="containsErrors" dxfId="141" priority="15">
      <formula>ISERROR(I74)</formula>
    </cfRule>
  </conditionalFormatting>
  <conditionalFormatting sqref="I24:N44">
    <cfRule type="cellIs" dxfId="140" priority="14" operator="equal">
      <formula>0</formula>
    </cfRule>
  </conditionalFormatting>
  <conditionalFormatting sqref="I49:N50">
    <cfRule type="cellIs" dxfId="139" priority="13" operator="equal">
      <formula>0</formula>
    </cfRule>
  </conditionalFormatting>
  <conditionalFormatting sqref="I54:N54">
    <cfRule type="expression" dxfId="138" priority="12">
      <formula>$I$50=0</formula>
    </cfRule>
  </conditionalFormatting>
  <conditionalFormatting sqref="J54">
    <cfRule type="expression" dxfId="137" priority="11">
      <formula>$J$50=0</formula>
    </cfRule>
  </conditionalFormatting>
  <conditionalFormatting sqref="K54">
    <cfRule type="expression" dxfId="136" priority="10">
      <formula>$K$50=0</formula>
    </cfRule>
  </conditionalFormatting>
  <conditionalFormatting sqref="L54">
    <cfRule type="expression" dxfId="135" priority="9">
      <formula>$L$50=0</formula>
    </cfRule>
  </conditionalFormatting>
  <conditionalFormatting sqref="M54">
    <cfRule type="expression" dxfId="134" priority="8">
      <formula>$M$50=0</formula>
    </cfRule>
  </conditionalFormatting>
  <conditionalFormatting sqref="N54">
    <cfRule type="expression" dxfId="133" priority="7">
      <formula>$N$50=0</formula>
    </cfRule>
  </conditionalFormatting>
  <conditionalFormatting sqref="I75">
    <cfRule type="expression" dxfId="132" priority="6">
      <formula>$I$50=0</formula>
    </cfRule>
  </conditionalFormatting>
  <conditionalFormatting sqref="J75">
    <cfRule type="expression" dxfId="131" priority="5">
      <formula>$J$50=0</formula>
    </cfRule>
  </conditionalFormatting>
  <conditionalFormatting sqref="K75">
    <cfRule type="expression" dxfId="130" priority="4">
      <formula>$K$50=0</formula>
    </cfRule>
  </conditionalFormatting>
  <conditionalFormatting sqref="L75">
    <cfRule type="expression" dxfId="129" priority="3">
      <formula>$L$50=0</formula>
    </cfRule>
  </conditionalFormatting>
  <conditionalFormatting sqref="M75">
    <cfRule type="expression" dxfId="128" priority="2">
      <formula>$M$50=0</formula>
    </cfRule>
  </conditionalFormatting>
  <conditionalFormatting sqref="N75">
    <cfRule type="expression" dxfId="127" priority="1">
      <formula>$N$50=0</formula>
    </cfRule>
  </conditionalFormatting>
  <pageMargins left="0.43307086614173229" right="0.23622047244094491" top="0.74803149606299213" bottom="0.74803149606299213" header="0.31496062992125984" footer="0.31496062992125984"/>
  <pageSetup paperSize="9" scale="54" orientation="portrait" r:id="rId1"/>
  <headerFooter alignWithMargins="0">
    <oddHeader>&amp;C&amp;"Arial,Fett"&amp;14Bewertungssystem mit Garage</oddHeader>
  </headerFooter>
  <rowBreaks count="1" manualBreakCount="1">
    <brk id="105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S101"/>
  <sheetViews>
    <sheetView view="pageBreakPreview" zoomScale="90" zoomScaleNormal="70" zoomScaleSheetLayoutView="90" zoomScalePageLayoutView="50" workbookViewId="0">
      <selection activeCell="N87" sqref="A1:N87"/>
    </sheetView>
  </sheetViews>
  <sheetFormatPr baseColWidth="10" defaultRowHeight="12.75"/>
  <cols>
    <col min="1" max="1" width="5.85546875" style="1" customWidth="1"/>
    <col min="2" max="2" width="22.28515625" style="2" customWidth="1"/>
    <col min="3" max="3" width="6.140625" style="2" customWidth="1"/>
    <col min="4" max="4" width="9.7109375" style="1" customWidth="1"/>
    <col min="5" max="5" width="21.28515625" style="1" customWidth="1"/>
    <col min="6" max="6" width="5.85546875" style="2" customWidth="1"/>
    <col min="7" max="7" width="9.85546875" style="2" customWidth="1"/>
    <col min="8" max="8" width="13.140625" style="2" customWidth="1"/>
    <col min="9" max="9" width="10.7109375" style="2" customWidth="1"/>
    <col min="10" max="14" width="12.7109375" style="2" customWidth="1"/>
    <col min="15" max="18" width="11.42578125" style="2" customWidth="1"/>
    <col min="19" max="19" width="12" style="2" customWidth="1"/>
    <col min="20" max="28" width="11.42578125" style="2" customWidth="1"/>
    <col min="29" max="29" width="12" style="2" customWidth="1"/>
    <col min="30" max="38" width="11.42578125" style="2" customWidth="1"/>
    <col min="39" max="39" width="12" style="2" customWidth="1"/>
    <col min="40" max="46" width="11.42578125" style="2" customWidth="1"/>
    <col min="47" max="48" width="11.42578125" style="2" hidden="1" customWidth="1"/>
    <col min="49" max="50" width="11.42578125" style="2" customWidth="1"/>
    <col min="51" max="51" width="7.42578125" style="5" customWidth="1"/>
    <col min="52" max="52" width="23.7109375" style="6" customWidth="1"/>
    <col min="53" max="53" width="11.42578125" style="6" customWidth="1"/>
    <col min="54" max="54" width="13" style="5" customWidth="1"/>
    <col min="55" max="55" width="24.42578125" style="5" customWidth="1"/>
    <col min="56" max="58" width="11.42578125" style="6" customWidth="1"/>
    <col min="59" max="59" width="15.28515625" style="6" customWidth="1"/>
    <col min="60" max="61" width="11.42578125" style="6" customWidth="1"/>
    <col min="62" max="62" width="11.42578125" style="7" customWidth="1"/>
    <col min="63" max="63" width="11.42578125" style="7" hidden="1" customWidth="1"/>
    <col min="64" max="68" width="11.42578125" style="6" hidden="1" customWidth="1"/>
    <col min="69" max="72" width="11.42578125" style="6" customWidth="1"/>
    <col min="73" max="74" width="11.42578125" style="67" customWidth="1"/>
    <col min="75" max="75" width="11.42578125" style="7"/>
    <col min="76" max="76" width="11.42578125" style="7" customWidth="1"/>
    <col min="77" max="77" width="11.42578125" style="6" customWidth="1"/>
    <col min="78" max="79" width="11.42578125" style="7" customWidth="1"/>
    <col min="80" max="81" width="11.42578125" style="6" customWidth="1"/>
    <col min="82" max="84" width="11.42578125" style="6" hidden="1" customWidth="1"/>
    <col min="85" max="88" width="11.42578125" style="6" customWidth="1"/>
    <col min="89" max="89" width="11.42578125" style="7" customWidth="1"/>
    <col min="90" max="90" width="11.42578125" style="67" customWidth="1"/>
    <col min="91" max="91" width="11.42578125" style="6" customWidth="1"/>
    <col min="92" max="92" width="11.42578125" style="7" customWidth="1"/>
    <col min="93" max="93" width="11.42578125" style="7"/>
    <col min="94" max="94" width="11.42578125" style="9"/>
    <col min="95" max="95" width="11.42578125" style="2"/>
    <col min="96" max="16384" width="11.42578125" style="10"/>
  </cols>
  <sheetData>
    <row r="1" spans="1:94" ht="17.25" customHeight="1" thickBot="1">
      <c r="A1" s="14"/>
      <c r="B1" s="15"/>
      <c r="C1" s="14"/>
      <c r="D1" s="298"/>
      <c r="E1" s="298"/>
      <c r="F1" s="298"/>
      <c r="G1" s="12"/>
      <c r="H1" s="298"/>
      <c r="I1" s="246" t="s">
        <v>0</v>
      </c>
      <c r="J1" s="321">
        <v>1</v>
      </c>
      <c r="K1" s="16">
        <v>2</v>
      </c>
      <c r="L1" s="16">
        <v>3</v>
      </c>
      <c r="M1" s="16">
        <v>4</v>
      </c>
      <c r="N1" s="153">
        <v>5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  <c r="AH1" s="150"/>
      <c r="AI1" s="148"/>
      <c r="AJ1" s="148"/>
      <c r="AK1" s="148"/>
      <c r="AL1" s="148"/>
      <c r="AM1" s="148"/>
      <c r="AN1" s="148"/>
      <c r="AO1" s="148"/>
      <c r="AP1" s="148"/>
      <c r="AQ1" s="149"/>
      <c r="AR1" s="148"/>
      <c r="AS1" s="149"/>
      <c r="AT1" s="148"/>
      <c r="AU1" s="148"/>
      <c r="AV1" s="150"/>
      <c r="AW1" s="148"/>
      <c r="AX1" s="148"/>
      <c r="AY1" s="14"/>
      <c r="AZ1" s="15"/>
      <c r="BA1" s="14"/>
      <c r="BB1" s="298"/>
      <c r="BC1" s="298"/>
      <c r="BD1" s="298"/>
      <c r="BE1" s="298"/>
      <c r="BF1" s="12"/>
      <c r="BG1" s="298"/>
      <c r="BH1" s="14"/>
      <c r="BI1" s="14"/>
      <c r="BJ1" s="298"/>
      <c r="BK1" s="14"/>
      <c r="BL1" s="14"/>
      <c r="BM1" s="298"/>
      <c r="BN1" s="14"/>
      <c r="BO1" s="14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298"/>
      <c r="CA1" s="14"/>
      <c r="CB1" s="14"/>
      <c r="CC1" s="14"/>
      <c r="CD1" s="14"/>
      <c r="CE1" s="14"/>
      <c r="CF1" s="14"/>
      <c r="CG1" s="7"/>
      <c r="CH1" s="14"/>
      <c r="CI1" s="14"/>
      <c r="CJ1" s="298"/>
      <c r="CK1" s="14"/>
      <c r="CL1" s="14"/>
      <c r="CM1" s="14"/>
      <c r="CO1" s="14"/>
      <c r="CP1" s="1"/>
    </row>
    <row r="2" spans="1:94" ht="12.75" customHeight="1">
      <c r="A2" s="6"/>
      <c r="B2" s="6"/>
      <c r="C2" s="394" t="s">
        <v>1</v>
      </c>
      <c r="D2" s="120" t="s">
        <v>2</v>
      </c>
      <c r="E2" s="121" t="s">
        <v>68</v>
      </c>
      <c r="F2" s="121"/>
      <c r="G2" s="125"/>
      <c r="H2" s="125"/>
      <c r="I2" s="310">
        <v>2642.15</v>
      </c>
      <c r="J2" s="322">
        <v>3364.92</v>
      </c>
      <c r="K2" s="18">
        <v>2402.39</v>
      </c>
      <c r="L2" s="18">
        <v>2163.25</v>
      </c>
      <c r="M2" s="126">
        <v>8145</v>
      </c>
      <c r="N2" s="323">
        <v>27049</v>
      </c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6"/>
      <c r="BA2" s="19"/>
      <c r="BB2" s="20"/>
      <c r="BC2" s="20"/>
      <c r="BD2" s="20"/>
      <c r="BE2" s="20"/>
      <c r="BF2" s="20"/>
      <c r="BG2" s="20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0"/>
      <c r="CH2" s="21"/>
      <c r="CI2" s="21"/>
      <c r="CJ2" s="21"/>
      <c r="CK2" s="21"/>
      <c r="CL2" s="21"/>
      <c r="CM2" s="21"/>
      <c r="CN2" s="21"/>
      <c r="CO2" s="6"/>
      <c r="CP2" s="2"/>
    </row>
    <row r="3" spans="1:94">
      <c r="A3" s="6"/>
      <c r="B3" s="6"/>
      <c r="C3" s="395"/>
      <c r="D3" s="22" t="s">
        <v>3</v>
      </c>
      <c r="E3" s="12" t="s">
        <v>69</v>
      </c>
      <c r="F3" s="12"/>
      <c r="G3" s="20"/>
      <c r="H3" s="20"/>
      <c r="I3" s="311">
        <v>2279.3000000000002</v>
      </c>
      <c r="J3" s="324">
        <v>2884.7</v>
      </c>
      <c r="K3" s="23">
        <v>1989.89</v>
      </c>
      <c r="L3" s="23">
        <v>1842.14</v>
      </c>
      <c r="M3" s="18">
        <v>7625</v>
      </c>
      <c r="N3" s="205">
        <v>23613</v>
      </c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6"/>
      <c r="BA3" s="19"/>
      <c r="BB3" s="20"/>
      <c r="BC3" s="20"/>
      <c r="BD3" s="20"/>
      <c r="BE3" s="20"/>
      <c r="BF3" s="20"/>
      <c r="BG3" s="20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0"/>
      <c r="CH3" s="21"/>
      <c r="CI3" s="21"/>
      <c r="CJ3" s="21"/>
      <c r="CK3" s="21"/>
      <c r="CL3" s="21"/>
      <c r="CM3" s="21"/>
      <c r="CN3" s="21"/>
      <c r="CO3" s="6"/>
      <c r="CP3" s="2"/>
    </row>
    <row r="4" spans="1:94">
      <c r="A4" s="6"/>
      <c r="B4" s="6"/>
      <c r="C4" s="395"/>
      <c r="D4" s="22" t="s">
        <v>4</v>
      </c>
      <c r="E4" s="12" t="s">
        <v>70</v>
      </c>
      <c r="F4" s="12"/>
      <c r="G4" s="20"/>
      <c r="H4" s="20"/>
      <c r="I4" s="311">
        <v>1784.56</v>
      </c>
      <c r="J4" s="324">
        <v>2012.72</v>
      </c>
      <c r="K4" s="23">
        <v>1502.17</v>
      </c>
      <c r="L4" s="23">
        <v>1275.3499999999999</v>
      </c>
      <c r="M4" s="18">
        <v>6915</v>
      </c>
      <c r="N4" s="205">
        <v>19478</v>
      </c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6"/>
      <c r="BA4" s="19"/>
      <c r="BB4" s="20"/>
      <c r="BC4" s="20"/>
      <c r="BD4" s="20"/>
      <c r="BE4" s="20"/>
      <c r="BF4" s="20"/>
      <c r="BG4" s="20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20"/>
      <c r="CH4" s="3"/>
      <c r="CI4" s="3"/>
      <c r="CJ4" s="3"/>
      <c r="CK4" s="3"/>
      <c r="CL4" s="3"/>
      <c r="CM4" s="3"/>
      <c r="CN4" s="3"/>
      <c r="CO4" s="6"/>
      <c r="CP4" s="2"/>
    </row>
    <row r="5" spans="1:94">
      <c r="A5" s="6"/>
      <c r="B5" s="6"/>
      <c r="C5" s="395"/>
      <c r="D5" s="22" t="s">
        <v>5</v>
      </c>
      <c r="E5" s="12" t="s">
        <v>71</v>
      </c>
      <c r="F5" s="12"/>
      <c r="G5" s="20"/>
      <c r="H5" s="20"/>
      <c r="I5" s="311">
        <v>271.39</v>
      </c>
      <c r="J5" s="324">
        <v>358.98</v>
      </c>
      <c r="K5" s="23">
        <v>238.43</v>
      </c>
      <c r="L5" s="23">
        <v>201.86</v>
      </c>
      <c r="M5" s="18">
        <v>600</v>
      </c>
      <c r="N5" s="205">
        <v>2837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6"/>
      <c r="BA5" s="19"/>
      <c r="BB5" s="20"/>
      <c r="BC5" s="20"/>
      <c r="BD5" s="20"/>
      <c r="BE5" s="20"/>
      <c r="BF5" s="20"/>
      <c r="BG5" s="20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20"/>
      <c r="CH5" s="3"/>
      <c r="CI5" s="3"/>
      <c r="CJ5" s="3"/>
      <c r="CK5" s="3"/>
      <c r="CL5" s="3"/>
      <c r="CM5" s="3"/>
      <c r="CN5" s="3"/>
      <c r="CO5" s="6"/>
      <c r="CP5" s="2"/>
    </row>
    <row r="6" spans="1:94">
      <c r="A6" s="6"/>
      <c r="B6" s="6"/>
      <c r="C6" s="395"/>
      <c r="D6" s="22" t="s">
        <v>6</v>
      </c>
      <c r="E6" s="12" t="s">
        <v>72</v>
      </c>
      <c r="F6" s="12"/>
      <c r="G6" s="20"/>
      <c r="H6" s="20"/>
      <c r="I6" s="311">
        <v>832.03</v>
      </c>
      <c r="J6" s="324">
        <v>377.12</v>
      </c>
      <c r="K6" s="23">
        <v>270.93</v>
      </c>
      <c r="L6" s="23">
        <v>218.42</v>
      </c>
      <c r="M6" s="18">
        <v>1500</v>
      </c>
      <c r="N6" s="205">
        <v>8375</v>
      </c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6"/>
      <c r="BA6" s="19"/>
      <c r="BB6" s="20"/>
      <c r="BC6" s="20"/>
      <c r="BD6" s="20"/>
      <c r="BE6" s="20"/>
      <c r="BF6" s="20"/>
      <c r="BG6" s="20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20"/>
      <c r="CH6" s="3"/>
      <c r="CI6" s="3"/>
      <c r="CJ6" s="3"/>
      <c r="CK6" s="3"/>
      <c r="CL6" s="3"/>
      <c r="CM6" s="3"/>
      <c r="CN6" s="3"/>
      <c r="CO6" s="6"/>
      <c r="CP6" s="2"/>
    </row>
    <row r="7" spans="1:94">
      <c r="A7" s="6"/>
      <c r="B7" s="6"/>
      <c r="C7" s="395"/>
      <c r="D7" s="22" t="s">
        <v>7</v>
      </c>
      <c r="E7" s="12" t="s">
        <v>73</v>
      </c>
      <c r="F7" s="12"/>
      <c r="G7" s="20"/>
      <c r="H7" s="20"/>
      <c r="I7" s="311">
        <v>41.17</v>
      </c>
      <c r="J7" s="324">
        <v>284.83999999999997</v>
      </c>
      <c r="K7" s="23">
        <v>153.09</v>
      </c>
      <c r="L7" s="23">
        <v>116.16</v>
      </c>
      <c r="M7" s="18">
        <v>60</v>
      </c>
      <c r="N7" s="205">
        <v>360</v>
      </c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6"/>
      <c r="BA7" s="19"/>
      <c r="BB7" s="20"/>
      <c r="BC7" s="20"/>
      <c r="BD7" s="20"/>
      <c r="BE7" s="20"/>
      <c r="BF7" s="20"/>
      <c r="BG7" s="20"/>
      <c r="BH7" s="3"/>
      <c r="BI7" s="3"/>
      <c r="BJ7" s="3"/>
      <c r="BK7" s="3"/>
      <c r="BL7" s="3"/>
      <c r="BM7" s="24"/>
      <c r="BN7" s="3"/>
      <c r="BO7" s="3"/>
      <c r="BP7" s="3"/>
      <c r="BQ7" s="3"/>
      <c r="BR7" s="3"/>
      <c r="BS7" s="24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20"/>
      <c r="CH7" s="3"/>
      <c r="CI7" s="3"/>
      <c r="CJ7" s="3"/>
      <c r="CK7" s="3"/>
      <c r="CL7" s="3"/>
      <c r="CM7" s="3"/>
      <c r="CN7" s="25"/>
      <c r="CO7" s="6"/>
      <c r="CP7" s="2"/>
    </row>
    <row r="8" spans="1:94">
      <c r="A8" s="6"/>
      <c r="B8" s="6"/>
      <c r="C8" s="395"/>
      <c r="D8" s="22" t="s">
        <v>54</v>
      </c>
      <c r="E8" s="12" t="s">
        <v>74</v>
      </c>
      <c r="F8" s="12"/>
      <c r="G8" s="20"/>
      <c r="H8" s="20"/>
      <c r="I8" s="311">
        <v>182.18</v>
      </c>
      <c r="J8" s="324">
        <v>228.16</v>
      </c>
      <c r="K8" s="23">
        <v>96.2</v>
      </c>
      <c r="L8" s="23">
        <v>248.77</v>
      </c>
      <c r="M8" s="18">
        <v>50</v>
      </c>
      <c r="N8" s="205">
        <v>938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6"/>
      <c r="BA8" s="19"/>
      <c r="BB8" s="20"/>
      <c r="BC8" s="20"/>
      <c r="BD8" s="20"/>
      <c r="BE8" s="20"/>
      <c r="BF8" s="20"/>
      <c r="BG8" s="20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20"/>
      <c r="CH8" s="3"/>
      <c r="CI8" s="3"/>
      <c r="CJ8" s="3"/>
      <c r="CK8" s="3"/>
      <c r="CL8" s="3"/>
      <c r="CM8" s="3"/>
      <c r="CN8" s="3"/>
      <c r="CO8" s="6"/>
      <c r="CP8" s="2"/>
    </row>
    <row r="9" spans="1:94">
      <c r="A9" s="6"/>
      <c r="B9" s="6"/>
      <c r="C9" s="395"/>
      <c r="D9" s="22" t="s">
        <v>10</v>
      </c>
      <c r="E9" s="12" t="s">
        <v>76</v>
      </c>
      <c r="F9" s="12"/>
      <c r="G9" s="20"/>
      <c r="H9" s="20"/>
      <c r="I9" s="311">
        <v>0</v>
      </c>
      <c r="J9" s="324">
        <v>0</v>
      </c>
      <c r="K9" s="23">
        <v>0</v>
      </c>
      <c r="L9" s="23">
        <v>0</v>
      </c>
      <c r="M9" s="18">
        <v>0</v>
      </c>
      <c r="N9" s="205">
        <v>1008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6"/>
      <c r="BA9" s="19"/>
      <c r="BB9" s="20"/>
      <c r="BC9" s="20"/>
      <c r="BD9" s="20"/>
      <c r="BE9" s="20"/>
      <c r="BF9" s="20"/>
      <c r="BG9" s="20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20"/>
      <c r="CH9" s="3"/>
      <c r="CI9" s="3"/>
      <c r="CJ9" s="3"/>
      <c r="CK9" s="3"/>
      <c r="CL9" s="3"/>
      <c r="CM9" s="3"/>
      <c r="CN9" s="3"/>
      <c r="CO9" s="6"/>
      <c r="CP9" s="2"/>
    </row>
    <row r="10" spans="1:94">
      <c r="A10" s="6"/>
      <c r="B10" s="6"/>
      <c r="C10" s="395"/>
      <c r="D10" s="22" t="s">
        <v>11</v>
      </c>
      <c r="E10" s="12" t="s">
        <v>81</v>
      </c>
      <c r="F10" s="12"/>
      <c r="G10" s="20"/>
      <c r="H10" s="20"/>
      <c r="I10" s="311">
        <v>9184.0499999999993</v>
      </c>
      <c r="J10" s="324">
        <v>11553.97</v>
      </c>
      <c r="K10" s="23">
        <v>6562.97</v>
      </c>
      <c r="L10" s="23">
        <v>5892.35</v>
      </c>
      <c r="M10" s="18">
        <v>33465</v>
      </c>
      <c r="N10" s="205">
        <v>110137.65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6"/>
      <c r="BA10" s="19"/>
      <c r="BB10" s="20"/>
      <c r="BC10" s="20"/>
      <c r="BD10" s="20"/>
      <c r="BE10" s="20"/>
      <c r="BF10" s="20"/>
      <c r="BG10" s="20"/>
      <c r="BH10" s="21"/>
      <c r="BI10" s="21"/>
      <c r="BJ10" s="21"/>
      <c r="BK10" s="21"/>
      <c r="BL10" s="21"/>
      <c r="BM10" s="21"/>
      <c r="BN10" s="21"/>
      <c r="BO10" s="21"/>
      <c r="BP10" s="3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0"/>
      <c r="CH10" s="21"/>
      <c r="CI10" s="21"/>
      <c r="CJ10" s="21"/>
      <c r="CK10" s="21"/>
      <c r="CL10" s="21"/>
      <c r="CM10" s="3"/>
      <c r="CN10" s="3"/>
      <c r="CO10" s="6"/>
      <c r="CP10" s="2"/>
    </row>
    <row r="11" spans="1:94">
      <c r="A11" s="6"/>
      <c r="B11" s="6"/>
      <c r="C11" s="395"/>
      <c r="D11" s="22" t="s">
        <v>13</v>
      </c>
      <c r="E11" s="12" t="s">
        <v>77</v>
      </c>
      <c r="F11" s="20"/>
      <c r="G11" s="20"/>
      <c r="H11" s="20"/>
      <c r="I11" s="312">
        <v>1850.62</v>
      </c>
      <c r="J11" s="325">
        <v>1182.5999999999999</v>
      </c>
      <c r="K11" s="28">
        <v>818.7</v>
      </c>
      <c r="L11" s="28">
        <v>800.91</v>
      </c>
      <c r="M11" s="18">
        <v>7000</v>
      </c>
      <c r="N11" s="205">
        <v>16000.57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6"/>
      <c r="BA11" s="19"/>
      <c r="BB11" s="20"/>
      <c r="BC11" s="20"/>
      <c r="BD11" s="20"/>
      <c r="BE11" s="20"/>
      <c r="BF11" s="20"/>
      <c r="BG11" s="20"/>
      <c r="BH11" s="29"/>
      <c r="BI11" s="29"/>
      <c r="BJ11" s="29"/>
      <c r="BK11" s="29"/>
      <c r="BL11" s="29"/>
      <c r="BM11" s="29"/>
      <c r="BN11" s="29"/>
      <c r="BO11" s="29"/>
      <c r="BP11" s="3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0"/>
      <c r="CH11" s="3"/>
      <c r="CI11" s="3"/>
      <c r="CJ11" s="3"/>
      <c r="CK11" s="3"/>
      <c r="CL11" s="3"/>
      <c r="CM11" s="3"/>
      <c r="CN11" s="3"/>
      <c r="CO11" s="6"/>
      <c r="CP11" s="2"/>
    </row>
    <row r="12" spans="1:94">
      <c r="A12" s="6"/>
      <c r="B12" s="6"/>
      <c r="C12" s="395"/>
      <c r="D12" s="22" t="s">
        <v>14</v>
      </c>
      <c r="E12" s="12" t="s">
        <v>78</v>
      </c>
      <c r="F12" s="20"/>
      <c r="G12" s="20"/>
      <c r="H12" s="20"/>
      <c r="I12" s="312">
        <v>215.85</v>
      </c>
      <c r="J12" s="325">
        <v>193.95</v>
      </c>
      <c r="K12" s="28">
        <v>171.56</v>
      </c>
      <c r="L12" s="28">
        <v>219.4</v>
      </c>
      <c r="M12" s="18">
        <v>1360</v>
      </c>
      <c r="N12" s="205">
        <v>3472.51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6"/>
      <c r="BA12" s="19"/>
      <c r="BB12" s="20"/>
      <c r="BC12" s="20"/>
      <c r="BD12" s="20"/>
      <c r="BE12" s="20"/>
      <c r="BF12" s="20"/>
      <c r="BG12" s="20"/>
      <c r="BH12" s="29"/>
      <c r="BI12" s="29"/>
      <c r="BJ12" s="29"/>
      <c r="BK12" s="29"/>
      <c r="BL12" s="29"/>
      <c r="BM12" s="29"/>
      <c r="BN12" s="29"/>
      <c r="BO12" s="29"/>
      <c r="BP12" s="3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0"/>
      <c r="CH12" s="3"/>
      <c r="CI12" s="3"/>
      <c r="CJ12" s="3"/>
      <c r="CK12" s="3"/>
      <c r="CL12" s="3"/>
      <c r="CM12" s="3"/>
      <c r="CN12" s="3"/>
      <c r="CO12" s="6"/>
      <c r="CP12" s="2"/>
    </row>
    <row r="13" spans="1:94">
      <c r="A13" s="6"/>
      <c r="B13" s="6"/>
      <c r="C13" s="395"/>
      <c r="D13" s="22" t="s">
        <v>15</v>
      </c>
      <c r="E13" s="12" t="s">
        <v>79</v>
      </c>
      <c r="F13" s="20"/>
      <c r="G13" s="20"/>
      <c r="H13" s="20"/>
      <c r="I13" s="311">
        <v>75.239999999999995</v>
      </c>
      <c r="J13" s="324">
        <v>524.20000000000005</v>
      </c>
      <c r="K13" s="23">
        <v>31.83</v>
      </c>
      <c r="L13" s="23">
        <v>66.8</v>
      </c>
      <c r="M13" s="18">
        <v>275</v>
      </c>
      <c r="N13" s="205">
        <v>890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6"/>
      <c r="BA13" s="19"/>
      <c r="BB13" s="20"/>
      <c r="BC13" s="20"/>
      <c r="BD13" s="20"/>
      <c r="BE13" s="20"/>
      <c r="BF13" s="20"/>
      <c r="BG13" s="20"/>
      <c r="BH13" s="26"/>
      <c r="BI13" s="26"/>
      <c r="BJ13" s="26"/>
      <c r="BK13" s="26"/>
      <c r="BL13" s="26"/>
      <c r="BM13" s="26"/>
      <c r="BN13" s="26"/>
      <c r="BO13" s="26"/>
      <c r="BP13" s="3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0"/>
      <c r="CH13" s="3"/>
      <c r="CI13" s="3"/>
      <c r="CJ13" s="3"/>
      <c r="CK13" s="3"/>
      <c r="CL13" s="3"/>
      <c r="CM13" s="3"/>
      <c r="CN13" s="3"/>
      <c r="CO13" s="6"/>
      <c r="CP13" s="2"/>
    </row>
    <row r="14" spans="1:94" ht="13.5" thickBot="1">
      <c r="A14" s="6"/>
      <c r="B14" s="6"/>
      <c r="C14" s="396"/>
      <c r="D14" s="122" t="s">
        <v>16</v>
      </c>
      <c r="E14" s="123" t="s">
        <v>83</v>
      </c>
      <c r="F14" s="124"/>
      <c r="G14" s="124"/>
      <c r="H14" s="124"/>
      <c r="I14" s="313">
        <v>22.54</v>
      </c>
      <c r="J14" s="326">
        <v>58.2</v>
      </c>
      <c r="K14" s="32">
        <v>11.2</v>
      </c>
      <c r="L14" s="32">
        <v>18.43</v>
      </c>
      <c r="M14" s="127">
        <v>50</v>
      </c>
      <c r="N14" s="327">
        <v>450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6"/>
      <c r="BA14" s="19"/>
      <c r="BB14" s="20"/>
      <c r="BC14" s="20"/>
      <c r="BD14" s="20"/>
      <c r="BE14" s="20"/>
      <c r="BF14" s="20"/>
      <c r="BG14" s="20"/>
      <c r="BH14" s="26"/>
      <c r="BI14" s="26"/>
      <c r="BJ14" s="26"/>
      <c r="BK14" s="26"/>
      <c r="BL14" s="26"/>
      <c r="BM14" s="26"/>
      <c r="BN14" s="26"/>
      <c r="BO14" s="26"/>
      <c r="BP14" s="3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0"/>
      <c r="CH14" s="3"/>
      <c r="CI14" s="3"/>
      <c r="CJ14" s="3"/>
      <c r="CK14" s="3"/>
      <c r="CL14" s="3"/>
      <c r="CM14" s="3"/>
      <c r="CN14" s="3"/>
      <c r="CO14" s="6"/>
      <c r="CP14" s="2"/>
    </row>
    <row r="15" spans="1:94" ht="5.0999999999999996" customHeight="1">
      <c r="A15" s="6"/>
      <c r="B15" s="6"/>
      <c r="C15" s="19"/>
      <c r="D15" s="20"/>
      <c r="E15" s="12"/>
      <c r="F15" s="20"/>
      <c r="G15" s="20"/>
      <c r="H15" s="20"/>
      <c r="I15" s="251"/>
      <c r="J15" s="328"/>
      <c r="K15" s="33"/>
      <c r="L15" s="33"/>
      <c r="M15" s="33"/>
      <c r="N15" s="209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3"/>
      <c r="AW15" s="26"/>
      <c r="AX15" s="26"/>
      <c r="AY15" s="6"/>
      <c r="BA15" s="19"/>
      <c r="BB15" s="20"/>
      <c r="BC15" s="20"/>
      <c r="BD15" s="20"/>
      <c r="BE15" s="20"/>
      <c r="BF15" s="20"/>
      <c r="BG15" s="20"/>
      <c r="BH15" s="26"/>
      <c r="BI15" s="26"/>
      <c r="BJ15" s="26"/>
      <c r="BK15" s="26"/>
      <c r="BL15" s="26"/>
      <c r="BM15" s="26"/>
      <c r="BN15" s="26"/>
      <c r="BO15" s="26"/>
      <c r="BP15" s="3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0"/>
      <c r="CH15" s="3"/>
      <c r="CI15" s="3"/>
      <c r="CJ15" s="3"/>
      <c r="CK15" s="3"/>
      <c r="CL15" s="3"/>
      <c r="CM15" s="3"/>
      <c r="CN15" s="3"/>
      <c r="CO15" s="6"/>
      <c r="CP15" s="2"/>
    </row>
    <row r="16" spans="1:94" ht="12.75" customHeight="1">
      <c r="A16" s="6"/>
      <c r="B16" s="397" t="s">
        <v>17</v>
      </c>
      <c r="C16" s="35"/>
      <c r="D16" s="17" t="s">
        <v>88</v>
      </c>
      <c r="E16" s="36"/>
      <c r="F16" s="297"/>
      <c r="G16" s="297"/>
      <c r="H16" s="297"/>
      <c r="I16" s="252">
        <f>I4+I5+I7+I8</f>
        <v>2279.2999999999997</v>
      </c>
      <c r="J16" s="300">
        <f t="shared" ref="J16:N16" si="0">J4+J5+J7+J8</f>
        <v>2884.7</v>
      </c>
      <c r="K16" s="37">
        <f t="shared" si="0"/>
        <v>1989.89</v>
      </c>
      <c r="L16" s="302">
        <f t="shared" si="0"/>
        <v>1842.14</v>
      </c>
      <c r="M16" s="37">
        <f t="shared" si="0"/>
        <v>7625</v>
      </c>
      <c r="N16" s="301">
        <f t="shared" si="0"/>
        <v>23613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6"/>
      <c r="BA16" s="19"/>
      <c r="BB16" s="20"/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3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0"/>
      <c r="CH16" s="3"/>
      <c r="CI16" s="3"/>
      <c r="CJ16" s="3"/>
      <c r="CK16" s="3"/>
      <c r="CL16" s="3"/>
      <c r="CM16" s="3"/>
      <c r="CN16" s="3"/>
      <c r="CO16" s="6"/>
      <c r="CP16" s="2"/>
    </row>
    <row r="17" spans="1:95">
      <c r="A17" s="6"/>
      <c r="B17" s="398"/>
      <c r="C17" s="38"/>
      <c r="D17" s="30" t="s">
        <v>60</v>
      </c>
      <c r="E17" s="30"/>
      <c r="F17" s="31"/>
      <c r="G17" s="31"/>
      <c r="H17" s="31"/>
      <c r="I17" s="253">
        <f t="shared" ref="I17:N17" si="1">I10/I2</f>
        <v>3.4759760043903634</v>
      </c>
      <c r="J17" s="329">
        <f t="shared" si="1"/>
        <v>3.433653697561903</v>
      </c>
      <c r="K17" s="39">
        <f t="shared" si="1"/>
        <v>2.7318503656775133</v>
      </c>
      <c r="L17" s="39">
        <f t="shared" si="1"/>
        <v>2.723841442274356</v>
      </c>
      <c r="M17" s="39">
        <f t="shared" si="1"/>
        <v>4.1086556169429098</v>
      </c>
      <c r="N17" s="211">
        <f t="shared" si="1"/>
        <v>4.0717826906724834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6"/>
      <c r="BA17" s="19"/>
      <c r="BB17" s="20"/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3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0"/>
      <c r="CH17" s="3"/>
      <c r="CI17" s="3"/>
      <c r="CJ17" s="3"/>
      <c r="CK17" s="3"/>
      <c r="CL17" s="3"/>
      <c r="CM17" s="3"/>
      <c r="CN17" s="3"/>
      <c r="CO17" s="6"/>
      <c r="CP17" s="2"/>
    </row>
    <row r="18" spans="1:95">
      <c r="A18" s="6"/>
      <c r="B18" s="6"/>
      <c r="C18" s="19"/>
      <c r="D18" s="20"/>
      <c r="E18" s="20"/>
      <c r="F18" s="20"/>
      <c r="G18" s="399" t="s">
        <v>64</v>
      </c>
      <c r="H18" s="399"/>
      <c r="I18" s="254"/>
      <c r="J18" s="328"/>
      <c r="K18" s="33"/>
      <c r="L18" s="33"/>
      <c r="M18" s="33"/>
      <c r="N18" s="212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3"/>
      <c r="AW18" s="26"/>
      <c r="AX18" s="26"/>
      <c r="AY18" s="6"/>
      <c r="BA18" s="19"/>
      <c r="BB18" s="20"/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3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0"/>
      <c r="CH18" s="3"/>
      <c r="CI18" s="3"/>
      <c r="CJ18" s="3"/>
      <c r="CK18" s="3"/>
      <c r="CL18" s="3"/>
      <c r="CM18" s="3"/>
      <c r="CN18" s="3"/>
      <c r="CO18" s="6"/>
      <c r="CP18" s="2"/>
    </row>
    <row r="19" spans="1:95" ht="13.5" thickBot="1">
      <c r="A19" s="6"/>
      <c r="B19" s="6"/>
      <c r="C19" s="40"/>
      <c r="D19" s="20"/>
      <c r="E19" s="20"/>
      <c r="F19" s="270"/>
      <c r="G19" s="271" t="s">
        <v>62</v>
      </c>
      <c r="H19" s="20" t="s">
        <v>63</v>
      </c>
      <c r="I19" s="255"/>
      <c r="J19" s="330"/>
      <c r="K19" s="34"/>
      <c r="L19" s="41"/>
      <c r="M19" s="34"/>
      <c r="N19" s="213"/>
      <c r="O19" s="20"/>
      <c r="P19" s="3"/>
      <c r="Q19" s="3"/>
      <c r="R19" s="3"/>
      <c r="S19" s="3"/>
      <c r="T19" s="3"/>
      <c r="U19" s="3"/>
      <c r="V19" s="20"/>
      <c r="W19" s="3"/>
      <c r="X19" s="3"/>
      <c r="Y19" s="20"/>
      <c r="Z19" s="3"/>
      <c r="AA19" s="3"/>
      <c r="AB19" s="3"/>
      <c r="AC19" s="3"/>
      <c r="AD19" s="3"/>
      <c r="AE19" s="3"/>
      <c r="AF19" s="20"/>
      <c r="AG19" s="3"/>
      <c r="AH19" s="3"/>
      <c r="AI19" s="20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6"/>
      <c r="BA19" s="40"/>
      <c r="BB19" s="20"/>
      <c r="BC19" s="20"/>
      <c r="BD19" s="20"/>
      <c r="BE19" s="20"/>
      <c r="BF19" s="20"/>
      <c r="BG19" s="20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20"/>
      <c r="CH19" s="3"/>
      <c r="CI19" s="3"/>
      <c r="CJ19" s="3"/>
      <c r="CK19" s="3"/>
      <c r="CL19" s="3"/>
      <c r="CM19" s="3"/>
      <c r="CN19" s="3"/>
      <c r="CO19" s="3"/>
      <c r="CP19" s="2"/>
    </row>
    <row r="20" spans="1:95" ht="12.75" customHeight="1">
      <c r="A20" s="394" t="s">
        <v>18</v>
      </c>
      <c r="B20" s="137" t="s">
        <v>19</v>
      </c>
      <c r="C20" s="272"/>
      <c r="D20" s="125"/>
      <c r="E20" s="125"/>
      <c r="F20" s="125"/>
      <c r="G20" s="273"/>
      <c r="H20" s="308"/>
      <c r="I20" s="360"/>
      <c r="J20" s="361"/>
      <c r="K20" s="362"/>
      <c r="L20" s="363"/>
      <c r="M20" s="362"/>
      <c r="N20" s="364"/>
      <c r="O20" s="20"/>
      <c r="P20" s="3"/>
      <c r="Q20" s="3"/>
      <c r="R20" s="3"/>
      <c r="S20" s="3"/>
      <c r="T20" s="3"/>
      <c r="U20" s="3"/>
      <c r="V20" s="20"/>
      <c r="W20" s="3"/>
      <c r="X20" s="3"/>
      <c r="Y20" s="20"/>
      <c r="Z20" s="3"/>
      <c r="AA20" s="3"/>
      <c r="AB20" s="3"/>
      <c r="AC20" s="3"/>
      <c r="AD20" s="3"/>
      <c r="AE20" s="3"/>
      <c r="AF20" s="20"/>
      <c r="AG20" s="3"/>
      <c r="AH20" s="3"/>
      <c r="AI20" s="20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95"/>
      <c r="AZ20" s="298"/>
      <c r="BA20" s="40"/>
      <c r="BB20" s="20"/>
      <c r="BC20" s="20"/>
      <c r="BD20" s="20"/>
      <c r="BE20" s="20"/>
      <c r="BF20" s="7"/>
      <c r="BG20" s="7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20"/>
      <c r="CH20" s="3"/>
      <c r="CI20" s="3"/>
      <c r="CJ20" s="3"/>
      <c r="CK20" s="3"/>
      <c r="CL20" s="3"/>
      <c r="CM20" s="3"/>
      <c r="CN20" s="3"/>
      <c r="CO20" s="3"/>
      <c r="CP20" s="2"/>
    </row>
    <row r="21" spans="1:95">
      <c r="A21" s="395"/>
      <c r="B21" s="298"/>
      <c r="C21" s="42"/>
      <c r="D21" s="20" t="s">
        <v>20</v>
      </c>
      <c r="E21" s="43" t="s">
        <v>21</v>
      </c>
      <c r="F21" s="6"/>
      <c r="G21" s="96">
        <v>0.66</v>
      </c>
      <c r="H21" s="48">
        <v>0.76</v>
      </c>
      <c r="I21" s="256">
        <f t="shared" ref="I21:N21" si="2">I4/I2</f>
        <v>0.67541963930889615</v>
      </c>
      <c r="J21" s="331">
        <f t="shared" si="2"/>
        <v>0.59814795002555776</v>
      </c>
      <c r="K21" s="45">
        <f t="shared" si="2"/>
        <v>0.62528149051569482</v>
      </c>
      <c r="L21" s="45">
        <f t="shared" si="2"/>
        <v>0.58955275626950188</v>
      </c>
      <c r="M21" s="45">
        <f t="shared" si="2"/>
        <v>0.848987108655617</v>
      </c>
      <c r="N21" s="214">
        <f t="shared" si="2"/>
        <v>0.72010055824614594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95"/>
      <c r="AZ21" s="298"/>
      <c r="BA21" s="42"/>
      <c r="BB21" s="20"/>
      <c r="BC21" s="43"/>
      <c r="BF21" s="42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7"/>
      <c r="CQ21" s="47"/>
    </row>
    <row r="22" spans="1:95">
      <c r="A22" s="395"/>
      <c r="B22" s="298"/>
      <c r="C22" s="6"/>
      <c r="D22" s="20" t="s">
        <v>22</v>
      </c>
      <c r="E22" s="43" t="s">
        <v>23</v>
      </c>
      <c r="F22" s="6"/>
      <c r="G22" s="96">
        <v>0.83</v>
      </c>
      <c r="H22" s="48">
        <v>0.91</v>
      </c>
      <c r="I22" s="256">
        <f t="shared" ref="I22:N22" si="3">I3/I2</f>
        <v>0.86266865999280895</v>
      </c>
      <c r="J22" s="331">
        <f t="shared" si="3"/>
        <v>0.85728635450471324</v>
      </c>
      <c r="K22" s="45">
        <f t="shared" si="3"/>
        <v>0.8282959885780411</v>
      </c>
      <c r="L22" s="45">
        <f t="shared" si="3"/>
        <v>0.85156130821680343</v>
      </c>
      <c r="M22" s="45">
        <f t="shared" si="3"/>
        <v>0.93615715162676494</v>
      </c>
      <c r="N22" s="214">
        <f t="shared" si="3"/>
        <v>0.87297127435395028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95"/>
      <c r="AZ22" s="298"/>
      <c r="BB22" s="20"/>
      <c r="BC22" s="43"/>
      <c r="BF22" s="42"/>
      <c r="BG22" s="42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7"/>
      <c r="CQ22" s="47"/>
    </row>
    <row r="23" spans="1:95">
      <c r="A23" s="395"/>
      <c r="B23" s="298"/>
      <c r="C23" s="6"/>
      <c r="D23" s="20" t="s">
        <v>24</v>
      </c>
      <c r="E23" s="43" t="s">
        <v>56</v>
      </c>
      <c r="F23" s="6"/>
      <c r="G23" s="8">
        <v>0.06</v>
      </c>
      <c r="H23" s="155">
        <v>0.18</v>
      </c>
      <c r="I23" s="256">
        <f t="shared" ref="I23:N23" si="4">(I7+I8)/I4</f>
        <v>0.1251569014210786</v>
      </c>
      <c r="J23" s="331">
        <f t="shared" si="4"/>
        <v>0.2548789697523749</v>
      </c>
      <c r="K23" s="45">
        <f t="shared" si="4"/>
        <v>0.16595325429212407</v>
      </c>
      <c r="L23" s="45">
        <f t="shared" si="4"/>
        <v>0.28614105931705025</v>
      </c>
      <c r="M23" s="45">
        <f t="shared" si="4"/>
        <v>1.5907447577729574E-2</v>
      </c>
      <c r="N23" s="214">
        <f t="shared" si="4"/>
        <v>6.6639285347571617E-2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95"/>
      <c r="AZ23" s="298"/>
      <c r="BB23" s="20"/>
      <c r="BC23" s="43"/>
      <c r="BF23" s="24"/>
      <c r="BG23" s="24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7"/>
      <c r="CQ23" s="47"/>
    </row>
    <row r="24" spans="1:95">
      <c r="A24" s="395"/>
      <c r="B24" s="298"/>
      <c r="C24" s="6"/>
      <c r="D24" s="20" t="s">
        <v>25</v>
      </c>
      <c r="E24" s="43" t="s">
        <v>26</v>
      </c>
      <c r="F24" s="6"/>
      <c r="G24" s="8">
        <v>0.06</v>
      </c>
      <c r="H24" s="155">
        <v>0.15</v>
      </c>
      <c r="I24" s="256">
        <f t="shared" ref="I24:N24" si="5">I5/I4</f>
        <v>0.1520767023804187</v>
      </c>
      <c r="J24" s="331">
        <f t="shared" si="5"/>
        <v>0.17835565801502445</v>
      </c>
      <c r="K24" s="45">
        <f t="shared" si="5"/>
        <v>0.15872371302848545</v>
      </c>
      <c r="L24" s="45">
        <f t="shared" si="5"/>
        <v>0.15827811973183833</v>
      </c>
      <c r="M24" s="45">
        <f t="shared" si="5"/>
        <v>8.6767895878524945E-2</v>
      </c>
      <c r="N24" s="214">
        <f t="shared" si="5"/>
        <v>0.14565150426121778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95"/>
      <c r="AZ24" s="298"/>
      <c r="BB24" s="20"/>
      <c r="BC24" s="43"/>
      <c r="BF24" s="24"/>
      <c r="BG24" s="24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7"/>
      <c r="CQ24" s="47"/>
    </row>
    <row r="25" spans="1:95">
      <c r="A25" s="395"/>
      <c r="B25" s="66"/>
      <c r="C25" s="53"/>
      <c r="D25" s="31"/>
      <c r="E25" s="53"/>
      <c r="F25" s="13"/>
      <c r="G25" s="110"/>
      <c r="H25" s="156"/>
      <c r="I25" s="257"/>
      <c r="J25" s="332"/>
      <c r="K25" s="54"/>
      <c r="L25" s="54"/>
      <c r="M25" s="54"/>
      <c r="N25" s="21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95"/>
      <c r="AZ25" s="298"/>
      <c r="BA25" s="7"/>
      <c r="BB25" s="20"/>
      <c r="BC25" s="7"/>
      <c r="BF25" s="42"/>
      <c r="BG25" s="42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7"/>
      <c r="CQ25" s="47"/>
    </row>
    <row r="26" spans="1:95">
      <c r="A26" s="395"/>
      <c r="B26" s="298" t="s">
        <v>31</v>
      </c>
      <c r="C26" s="6"/>
      <c r="D26" s="20"/>
      <c r="E26" s="7"/>
      <c r="F26" s="6"/>
      <c r="G26" s="24"/>
      <c r="H26" s="157"/>
      <c r="I26" s="256"/>
      <c r="J26" s="331"/>
      <c r="K26" s="45"/>
      <c r="L26" s="45"/>
      <c r="M26" s="45"/>
      <c r="N26" s="214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95"/>
      <c r="AZ26" s="298"/>
      <c r="BB26" s="20"/>
      <c r="BC26" s="7"/>
      <c r="BF26" s="42"/>
      <c r="BG26" s="42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7"/>
      <c r="CQ26" s="47"/>
    </row>
    <row r="27" spans="1:95">
      <c r="A27" s="395"/>
      <c r="B27" s="298"/>
      <c r="C27" s="6"/>
      <c r="D27" s="20" t="s">
        <v>29</v>
      </c>
      <c r="E27" s="51" t="s">
        <v>33</v>
      </c>
      <c r="F27" s="6"/>
      <c r="G27" s="8">
        <v>4.8</v>
      </c>
      <c r="H27" s="155">
        <v>5.4</v>
      </c>
      <c r="I27" s="256">
        <f t="shared" ref="I27:N27" si="6">I10/I4</f>
        <v>5.1463946294885012</v>
      </c>
      <c r="J27" s="331">
        <f t="shared" si="6"/>
        <v>5.7404755753408319</v>
      </c>
      <c r="K27" s="45">
        <f t="shared" si="6"/>
        <v>4.3689928570002063</v>
      </c>
      <c r="L27" s="45">
        <f t="shared" si="6"/>
        <v>4.6201826949464859</v>
      </c>
      <c r="M27" s="45">
        <f t="shared" si="6"/>
        <v>4.839479392624729</v>
      </c>
      <c r="N27" s="214">
        <f t="shared" si="6"/>
        <v>5.6544640106787138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95"/>
      <c r="AZ27" s="298"/>
      <c r="BB27" s="20"/>
      <c r="BC27" s="51"/>
      <c r="BF27" s="55"/>
      <c r="BG27" s="42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7"/>
      <c r="CQ27" s="47"/>
    </row>
    <row r="28" spans="1:95">
      <c r="A28" s="395"/>
      <c r="B28" s="66"/>
      <c r="C28" s="13"/>
      <c r="D28" s="31"/>
      <c r="E28" s="56"/>
      <c r="F28" s="13"/>
      <c r="G28" s="154"/>
      <c r="H28" s="156"/>
      <c r="I28" s="257"/>
      <c r="J28" s="332"/>
      <c r="K28" s="54"/>
      <c r="L28" s="54"/>
      <c r="M28" s="54"/>
      <c r="N28" s="215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95"/>
      <c r="AZ28" s="298"/>
      <c r="BB28" s="20"/>
      <c r="BC28" s="51"/>
      <c r="BF28" s="42"/>
      <c r="BG28" s="42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K28" s="6"/>
      <c r="CL28" s="6"/>
      <c r="CN28" s="6"/>
      <c r="CO28" s="6"/>
      <c r="CP28" s="2"/>
    </row>
    <row r="29" spans="1:95">
      <c r="A29" s="395"/>
      <c r="B29" s="298" t="s">
        <v>36</v>
      </c>
      <c r="C29" s="6"/>
      <c r="D29" s="20"/>
      <c r="E29" s="51"/>
      <c r="F29" s="6"/>
      <c r="G29" s="48"/>
      <c r="H29" s="157"/>
      <c r="I29" s="256"/>
      <c r="J29" s="331"/>
      <c r="K29" s="45"/>
      <c r="L29" s="45"/>
      <c r="M29" s="45"/>
      <c r="N29" s="214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95"/>
      <c r="AZ29" s="298"/>
      <c r="BB29" s="20"/>
      <c r="BC29" s="51"/>
      <c r="BF29" s="42"/>
      <c r="BG29" s="42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K29" s="6"/>
      <c r="CL29" s="6"/>
      <c r="CN29" s="6"/>
      <c r="CO29" s="6"/>
      <c r="CP29" s="2"/>
    </row>
    <row r="30" spans="1:95">
      <c r="A30" s="395"/>
      <c r="B30" s="6"/>
      <c r="C30" s="6"/>
      <c r="D30" s="20" t="s">
        <v>34</v>
      </c>
      <c r="E30" s="51" t="s">
        <v>38</v>
      </c>
      <c r="F30" s="6"/>
      <c r="G30" s="8">
        <v>0.55000000000000004</v>
      </c>
      <c r="H30" s="155">
        <v>0.75</v>
      </c>
      <c r="I30" s="256">
        <f t="shared" ref="I30:N30" si="7">I11/I4</f>
        <v>1.0370175281301832</v>
      </c>
      <c r="J30" s="333">
        <f t="shared" si="7"/>
        <v>0.58756309869231682</v>
      </c>
      <c r="K30" s="44">
        <f t="shared" si="7"/>
        <v>0.54501154995772783</v>
      </c>
      <c r="L30" s="44">
        <f t="shared" si="7"/>
        <v>0.62799231583486892</v>
      </c>
      <c r="M30" s="44">
        <f t="shared" si="7"/>
        <v>1.0122921185827911</v>
      </c>
      <c r="N30" s="216">
        <f t="shared" si="7"/>
        <v>0.82146883663620496</v>
      </c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95"/>
      <c r="BB30" s="20"/>
      <c r="BC30" s="51"/>
      <c r="BF30" s="42"/>
      <c r="BG30" s="42"/>
      <c r="BH30" s="3"/>
      <c r="BI30" s="25"/>
      <c r="BJ30" s="25"/>
      <c r="BK30" s="3"/>
      <c r="BL30" s="25"/>
      <c r="BM30" s="3"/>
      <c r="BN30" s="3"/>
      <c r="BO30" s="25"/>
      <c r="BQ30" s="25"/>
      <c r="BR30" s="3"/>
      <c r="BS30" s="25"/>
      <c r="BT30" s="3"/>
      <c r="BU30" s="25"/>
      <c r="BV30" s="3"/>
      <c r="BW30" s="58"/>
      <c r="BX30" s="3"/>
      <c r="BY30" s="59"/>
      <c r="BZ30" s="25"/>
      <c r="CA30" s="25"/>
      <c r="CB30" s="25"/>
      <c r="CC30" s="25"/>
      <c r="CD30" s="25"/>
      <c r="CE30" s="25"/>
      <c r="CF30" s="25"/>
      <c r="CH30" s="25"/>
      <c r="CI30" s="25"/>
      <c r="CJ30" s="3"/>
      <c r="CK30" s="25"/>
      <c r="CL30" s="25"/>
      <c r="CN30" s="6"/>
      <c r="CO30" s="25"/>
      <c r="CP30" s="2"/>
    </row>
    <row r="31" spans="1:95">
      <c r="A31" s="395"/>
      <c r="B31" s="6"/>
      <c r="C31" s="6"/>
      <c r="D31" s="20" t="s">
        <v>37</v>
      </c>
      <c r="E31" s="51" t="s">
        <v>40</v>
      </c>
      <c r="F31" s="6"/>
      <c r="G31" s="8">
        <v>0.1</v>
      </c>
      <c r="H31" s="155">
        <v>0.15</v>
      </c>
      <c r="I31" s="256">
        <f t="shared" ref="I31:N31" si="8">I12/I4</f>
        <v>0.12095418478504505</v>
      </c>
      <c r="J31" s="333">
        <f t="shared" si="8"/>
        <v>9.6362136809889101E-2</v>
      </c>
      <c r="K31" s="44">
        <f t="shared" si="8"/>
        <v>0.1142081122642577</v>
      </c>
      <c r="L31" s="44">
        <f t="shared" si="8"/>
        <v>0.17203120711961423</v>
      </c>
      <c r="M31" s="44">
        <f t="shared" si="8"/>
        <v>0.19667389732465654</v>
      </c>
      <c r="N31" s="216">
        <f t="shared" si="8"/>
        <v>0.17827857069514325</v>
      </c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95"/>
      <c r="BB31" s="20"/>
      <c r="BC31" s="51"/>
      <c r="BF31" s="42"/>
      <c r="BG31" s="42"/>
      <c r="BH31" s="3"/>
      <c r="BI31" s="25"/>
      <c r="BJ31" s="25"/>
      <c r="BK31" s="3"/>
      <c r="BL31" s="25"/>
      <c r="BM31" s="25"/>
      <c r="BN31" s="3"/>
      <c r="BO31" s="3"/>
      <c r="BQ31" s="3"/>
      <c r="BR31" s="3"/>
      <c r="BS31" s="25"/>
      <c r="BT31" s="25"/>
      <c r="BU31" s="59"/>
      <c r="BV31" s="3"/>
      <c r="BW31" s="25"/>
      <c r="BX31" s="59"/>
      <c r="BY31" s="25"/>
      <c r="BZ31" s="3"/>
      <c r="CA31" s="25"/>
      <c r="CB31" s="25"/>
      <c r="CC31" s="25"/>
      <c r="CD31" s="25"/>
      <c r="CE31" s="25"/>
      <c r="CF31" s="25"/>
      <c r="CH31" s="3"/>
      <c r="CI31" s="3"/>
      <c r="CJ31" s="3"/>
      <c r="CK31" s="3"/>
      <c r="CL31" s="25"/>
      <c r="CN31" s="6"/>
      <c r="CO31" s="59"/>
      <c r="CP31" s="2"/>
    </row>
    <row r="32" spans="1:95">
      <c r="A32" s="395"/>
      <c r="B32" s="6"/>
      <c r="C32" s="6"/>
      <c r="D32" s="20" t="s">
        <v>39</v>
      </c>
      <c r="E32" s="51" t="s">
        <v>42</v>
      </c>
      <c r="F32" s="6"/>
      <c r="G32" s="8">
        <v>0.01</v>
      </c>
      <c r="H32" s="155">
        <v>0.05</v>
      </c>
      <c r="I32" s="256">
        <f t="shared" ref="I32:N32" si="9">I13/I4</f>
        <v>4.2161653292688395E-2</v>
      </c>
      <c r="J32" s="333">
        <f t="shared" si="9"/>
        <v>0.2604435788385866</v>
      </c>
      <c r="K32" s="44">
        <f t="shared" si="9"/>
        <v>2.1189346079338554E-2</v>
      </c>
      <c r="L32" s="44">
        <f t="shared" si="9"/>
        <v>5.2377778648998313E-2</v>
      </c>
      <c r="M32" s="44">
        <f t="shared" si="9"/>
        <v>3.976861894432393E-2</v>
      </c>
      <c r="N32" s="216">
        <f t="shared" si="9"/>
        <v>4.5692576239860352E-2</v>
      </c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95"/>
      <c r="BB32" s="20"/>
      <c r="BC32" s="51"/>
      <c r="BF32" s="42"/>
      <c r="BG32" s="42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2"/>
    </row>
    <row r="33" spans="1:97">
      <c r="A33" s="395"/>
      <c r="B33" s="13"/>
      <c r="C33" s="13"/>
      <c r="D33" s="31"/>
      <c r="E33" s="31"/>
      <c r="F33" s="13"/>
      <c r="G33" s="110"/>
      <c r="H33" s="156"/>
      <c r="I33" s="258"/>
      <c r="J33" s="334"/>
      <c r="K33" s="94"/>
      <c r="L33" s="94"/>
      <c r="M33" s="94"/>
      <c r="N33" s="21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19"/>
      <c r="BB33" s="20"/>
      <c r="BC33" s="20"/>
      <c r="BF33" s="24"/>
      <c r="BG33" s="24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2"/>
    </row>
    <row r="34" spans="1:97">
      <c r="A34" s="395"/>
      <c r="B34" s="298" t="s">
        <v>52</v>
      </c>
      <c r="C34" s="6"/>
      <c r="D34" s="20"/>
      <c r="E34" s="20"/>
      <c r="F34" s="6"/>
      <c r="G34" s="24"/>
      <c r="H34" s="157"/>
      <c r="I34" s="259"/>
      <c r="J34" s="335"/>
      <c r="K34" s="60"/>
      <c r="L34" s="60"/>
      <c r="M34" s="60"/>
      <c r="N34" s="21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9"/>
      <c r="BB34" s="20"/>
      <c r="BC34" s="20"/>
      <c r="BF34" s="24"/>
      <c r="BG34" s="24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2"/>
    </row>
    <row r="35" spans="1:97" s="50" customFormat="1">
      <c r="A35" s="395"/>
      <c r="B35" s="6"/>
      <c r="C35" s="6"/>
      <c r="D35" s="20" t="s">
        <v>41</v>
      </c>
      <c r="E35" s="51" t="s">
        <v>46</v>
      </c>
      <c r="F35" s="6"/>
      <c r="G35" s="8">
        <v>0.01</v>
      </c>
      <c r="H35" s="155">
        <v>7.0000000000000007E-2</v>
      </c>
      <c r="I35" s="256">
        <f t="shared" ref="I35:N35" si="10">I14/I4</f>
        <v>1.2630564396826109E-2</v>
      </c>
      <c r="J35" s="333">
        <f t="shared" si="10"/>
        <v>2.8916093644421482E-2</v>
      </c>
      <c r="K35" s="44">
        <f t="shared" si="10"/>
        <v>7.4558804928869559E-3</v>
      </c>
      <c r="L35" s="44">
        <f t="shared" si="10"/>
        <v>1.4450935037440703E-2</v>
      </c>
      <c r="M35" s="44">
        <f t="shared" si="10"/>
        <v>7.2306579898770785E-3</v>
      </c>
      <c r="N35" s="216">
        <f t="shared" si="10"/>
        <v>2.3102987986446246E-2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95"/>
      <c r="AZ35" s="6"/>
      <c r="BA35" s="6"/>
      <c r="BB35" s="20"/>
      <c r="BC35" s="51"/>
      <c r="BD35" s="6"/>
      <c r="BE35" s="6"/>
      <c r="BF35" s="42"/>
      <c r="BG35" s="42"/>
      <c r="BH35" s="25"/>
      <c r="BI35" s="3"/>
      <c r="BJ35" s="25"/>
      <c r="BK35" s="3"/>
      <c r="BL35" s="3"/>
      <c r="BM35" s="25"/>
      <c r="BN35" s="3"/>
      <c r="BO35" s="25"/>
      <c r="BP35" s="6"/>
      <c r="BQ35" s="3"/>
      <c r="BR35" s="25"/>
      <c r="BS35" s="25"/>
      <c r="BT35" s="25"/>
      <c r="BU35" s="3"/>
      <c r="BV35" s="25"/>
      <c r="BW35" s="25"/>
      <c r="BX35" s="3"/>
      <c r="BY35" s="25"/>
      <c r="BZ35" s="3"/>
      <c r="CA35" s="25"/>
      <c r="CB35" s="3"/>
      <c r="CC35" s="25"/>
      <c r="CD35" s="25"/>
      <c r="CE35" s="25"/>
      <c r="CF35" s="25"/>
      <c r="CG35" s="6"/>
      <c r="CH35" s="3"/>
      <c r="CI35" s="3"/>
      <c r="CJ35" s="3"/>
      <c r="CK35" s="59"/>
      <c r="CL35" s="59"/>
      <c r="CM35" s="6"/>
      <c r="CN35" s="6"/>
      <c r="CO35" s="3"/>
      <c r="CP35" s="2"/>
      <c r="CQ35" s="2"/>
    </row>
    <row r="36" spans="1:97">
      <c r="A36" s="395"/>
      <c r="B36" s="6"/>
      <c r="C36" s="6"/>
      <c r="D36" s="20" t="s">
        <v>43</v>
      </c>
      <c r="E36" s="51" t="s">
        <v>44</v>
      </c>
      <c r="F36" s="6"/>
      <c r="G36" s="8">
        <v>0.66</v>
      </c>
      <c r="H36" s="155">
        <f>H30+H31+H32</f>
        <v>0.95000000000000007</v>
      </c>
      <c r="I36" s="256">
        <f t="shared" ref="I36:N36" si="11">(I11+I12+I13)/I4</f>
        <v>1.2001333662079166</v>
      </c>
      <c r="J36" s="333">
        <f t="shared" si="11"/>
        <v>0.94436881434079256</v>
      </c>
      <c r="K36" s="44">
        <f t="shared" si="11"/>
        <v>0.68040900830132411</v>
      </c>
      <c r="L36" s="44">
        <f t="shared" si="11"/>
        <v>0.85240130160348138</v>
      </c>
      <c r="M36" s="44">
        <f t="shared" si="11"/>
        <v>1.2487346348517716</v>
      </c>
      <c r="N36" s="216">
        <f t="shared" si="11"/>
        <v>1.0454399835712087</v>
      </c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95"/>
      <c r="BB36" s="20"/>
      <c r="BC36" s="51"/>
      <c r="BF36" s="24"/>
      <c r="BG36" s="24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2"/>
    </row>
    <row r="37" spans="1:97" ht="5.0999999999999996" customHeight="1">
      <c r="A37" s="395"/>
      <c r="B37" s="6"/>
      <c r="C37" s="6"/>
      <c r="D37" s="20"/>
      <c r="E37" s="51"/>
      <c r="F37" s="6"/>
      <c r="G37" s="8"/>
      <c r="H37" s="155"/>
      <c r="I37" s="256"/>
      <c r="J37" s="333"/>
      <c r="K37" s="44"/>
      <c r="L37" s="44"/>
      <c r="M37" s="44"/>
      <c r="N37" s="21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95"/>
      <c r="BB37" s="20"/>
      <c r="BC37" s="51"/>
      <c r="BF37" s="24"/>
      <c r="BG37" s="24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2"/>
    </row>
    <row r="38" spans="1:97" s="50" customFormat="1">
      <c r="A38" s="395"/>
      <c r="B38" s="298"/>
      <c r="C38" s="6"/>
      <c r="D38" s="20" t="s">
        <v>45</v>
      </c>
      <c r="E38" s="43" t="s">
        <v>28</v>
      </c>
      <c r="F38" s="6"/>
      <c r="G38" s="279" t="s">
        <v>57</v>
      </c>
      <c r="H38" s="158" t="s">
        <v>57</v>
      </c>
      <c r="I38" s="256">
        <f t="shared" ref="I38:N38" si="12">I6/I4</f>
        <v>0.46623817635719728</v>
      </c>
      <c r="J38" s="333">
        <f t="shared" si="12"/>
        <v>0.18736833737429945</v>
      </c>
      <c r="K38" s="44">
        <f t="shared" si="12"/>
        <v>0.18035908053016636</v>
      </c>
      <c r="L38" s="44">
        <f t="shared" si="12"/>
        <v>0.17126279060650018</v>
      </c>
      <c r="M38" s="44">
        <f t="shared" si="12"/>
        <v>0.21691973969631237</v>
      </c>
      <c r="N38" s="216">
        <f t="shared" si="12"/>
        <v>0.42997227641441627</v>
      </c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95"/>
      <c r="AZ38" s="298"/>
      <c r="BA38" s="6"/>
      <c r="BB38" s="20"/>
      <c r="BC38" s="43"/>
      <c r="BD38" s="6"/>
      <c r="BE38" s="6"/>
      <c r="BF38" s="42"/>
      <c r="BG38" s="42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7"/>
      <c r="CQ38" s="47"/>
    </row>
    <row r="39" spans="1:97">
      <c r="A39" s="395"/>
      <c r="B39" s="6"/>
      <c r="C39" s="6"/>
      <c r="D39" s="20" t="s">
        <v>47</v>
      </c>
      <c r="E39" s="51" t="s">
        <v>48</v>
      </c>
      <c r="F39" s="6"/>
      <c r="G39" s="8">
        <v>0.1</v>
      </c>
      <c r="H39" s="155">
        <v>0.15</v>
      </c>
      <c r="I39" s="256">
        <f t="shared" ref="I39:N39" si="13">I11/I10</f>
        <v>0.2015036939041055</v>
      </c>
      <c r="J39" s="333">
        <f t="shared" si="13"/>
        <v>0.10235442882403191</v>
      </c>
      <c r="K39" s="44">
        <f t="shared" si="13"/>
        <v>0.1247453515710113</v>
      </c>
      <c r="L39" s="44">
        <f t="shared" si="13"/>
        <v>0.13592369767579995</v>
      </c>
      <c r="M39" s="44">
        <f t="shared" si="13"/>
        <v>0.20917376363364709</v>
      </c>
      <c r="N39" s="216">
        <f t="shared" si="13"/>
        <v>0.14527793175176701</v>
      </c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95"/>
      <c r="BB39" s="20"/>
      <c r="BC39" s="51"/>
      <c r="BF39" s="42"/>
      <c r="BG39" s="42"/>
      <c r="BH39" s="59"/>
      <c r="BI39" s="25"/>
      <c r="BJ39" s="25"/>
      <c r="BK39" s="3"/>
      <c r="BL39" s="25"/>
      <c r="BM39" s="25"/>
      <c r="BN39" s="3"/>
      <c r="BO39" s="25"/>
      <c r="BQ39" s="25"/>
      <c r="BR39" s="3"/>
      <c r="BS39" s="3"/>
      <c r="BT39" s="3"/>
      <c r="BU39" s="25"/>
      <c r="BV39" s="3"/>
      <c r="BW39" s="3"/>
      <c r="BX39" s="59"/>
      <c r="BY39" s="3"/>
      <c r="BZ39" s="25"/>
      <c r="CA39" s="3"/>
      <c r="CB39" s="25"/>
      <c r="CC39" s="3"/>
      <c r="CD39" s="25"/>
      <c r="CH39" s="25"/>
      <c r="CI39" s="25"/>
      <c r="CJ39" s="25"/>
      <c r="CK39" s="25"/>
      <c r="CL39" s="25"/>
      <c r="CN39" s="6"/>
      <c r="CO39" s="25"/>
      <c r="CP39" s="2"/>
    </row>
    <row r="40" spans="1:97" ht="13.5" thickBot="1">
      <c r="A40" s="396"/>
      <c r="B40" s="281"/>
      <c r="C40" s="281"/>
      <c r="D40" s="124"/>
      <c r="E40" s="282"/>
      <c r="F40" s="281"/>
      <c r="G40" s="283"/>
      <c r="H40" s="309"/>
      <c r="I40" s="365"/>
      <c r="J40" s="366"/>
      <c r="K40" s="367"/>
      <c r="L40" s="367"/>
      <c r="M40" s="367"/>
      <c r="N40" s="368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95"/>
      <c r="BB40" s="20"/>
      <c r="BC40" s="51"/>
      <c r="BF40" s="42"/>
      <c r="BG40" s="42"/>
      <c r="BH40" s="59"/>
      <c r="BI40" s="25"/>
      <c r="BJ40" s="25"/>
      <c r="BK40" s="3"/>
      <c r="BL40" s="25"/>
      <c r="BM40" s="25"/>
      <c r="BN40" s="3"/>
      <c r="BO40" s="25"/>
      <c r="BQ40" s="25"/>
      <c r="BR40" s="3"/>
      <c r="BS40" s="3"/>
      <c r="BT40" s="3"/>
      <c r="BU40" s="25"/>
      <c r="BV40" s="3"/>
      <c r="BW40" s="3"/>
      <c r="BX40" s="59"/>
      <c r="BY40" s="3"/>
      <c r="BZ40" s="25"/>
      <c r="CA40" s="3"/>
      <c r="CB40" s="25"/>
      <c r="CC40" s="3"/>
      <c r="CD40" s="25"/>
      <c r="CH40" s="25"/>
      <c r="CI40" s="25"/>
      <c r="CJ40" s="25"/>
      <c r="CK40" s="25"/>
      <c r="CL40" s="25"/>
      <c r="CN40" s="6"/>
      <c r="CO40" s="25"/>
      <c r="CP40" s="2"/>
    </row>
    <row r="41" spans="1:97" ht="5.0999999999999996" customHeight="1">
      <c r="A41" s="388"/>
      <c r="C41" s="6"/>
      <c r="D41" s="20"/>
      <c r="E41" s="20"/>
      <c r="F41" s="6"/>
      <c r="G41" s="24"/>
      <c r="H41" s="24"/>
      <c r="I41" s="259"/>
      <c r="J41" s="335"/>
      <c r="K41" s="60"/>
      <c r="L41" s="60"/>
      <c r="M41" s="60"/>
      <c r="N41" s="21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19"/>
      <c r="BB41" s="20"/>
      <c r="BC41" s="20"/>
      <c r="BF41" s="24"/>
      <c r="BG41" s="24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2"/>
    </row>
    <row r="42" spans="1:97" ht="13.5" thickBot="1">
      <c r="A42" s="389"/>
      <c r="B42" s="62"/>
      <c r="C42" s="6"/>
      <c r="D42" s="20"/>
      <c r="E42" s="20"/>
      <c r="F42" s="6"/>
      <c r="G42" s="6"/>
      <c r="H42" s="76" t="s">
        <v>89</v>
      </c>
      <c r="I42" s="259"/>
      <c r="J42" s="335"/>
      <c r="K42" s="60"/>
      <c r="L42" s="60"/>
      <c r="M42" s="60"/>
      <c r="N42" s="21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6"/>
      <c r="AZ42" s="62"/>
      <c r="BB42" s="20"/>
      <c r="BC42" s="20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2"/>
    </row>
    <row r="43" spans="1:97" ht="12.75" customHeight="1">
      <c r="A43" s="394" t="s">
        <v>49</v>
      </c>
      <c r="B43" s="135" t="s">
        <v>19</v>
      </c>
      <c r="C43" s="273"/>
      <c r="D43" s="120"/>
      <c r="E43" s="125"/>
      <c r="F43" s="273"/>
      <c r="G43" s="285"/>
      <c r="H43" s="304"/>
      <c r="I43" s="348"/>
      <c r="J43" s="349"/>
      <c r="K43" s="350"/>
      <c r="L43" s="350"/>
      <c r="M43" s="350"/>
      <c r="N43" s="351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6"/>
      <c r="AZ43" s="62"/>
      <c r="BB43" s="20"/>
      <c r="BC43" s="20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2"/>
    </row>
    <row r="44" spans="1:97" s="2" customFormat="1" ht="12.75" customHeight="1">
      <c r="A44" s="395"/>
      <c r="B44" s="82"/>
      <c r="C44" s="6"/>
      <c r="D44" s="22" t="str">
        <f t="shared" ref="D44:E47" si="14">D21</f>
        <v>P 01</v>
      </c>
      <c r="E44" s="43" t="str">
        <f t="shared" si="14"/>
        <v>gF / BGF</v>
      </c>
      <c r="F44" s="78"/>
      <c r="G44" s="93" t="s">
        <v>58</v>
      </c>
      <c r="H44" s="80">
        <f>G21</f>
        <v>0.66</v>
      </c>
      <c r="I44" s="260">
        <f>I21/$G$21</f>
        <v>1.0233630898619639</v>
      </c>
      <c r="J44" s="336">
        <f t="shared" ref="J44:N44" si="15">J21/$G$21</f>
        <v>0.90628477276599662</v>
      </c>
      <c r="K44" s="186">
        <f t="shared" si="15"/>
        <v>0.94739619775105266</v>
      </c>
      <c r="L44" s="186">
        <f t="shared" si="15"/>
        <v>0.89326175192348767</v>
      </c>
      <c r="M44" s="186">
        <f t="shared" si="15"/>
        <v>1.2863441040236621</v>
      </c>
      <c r="N44" s="219">
        <f t="shared" si="15"/>
        <v>1.0910614518880999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95"/>
      <c r="AZ44" s="298"/>
      <c r="BA44" s="6"/>
      <c r="BB44" s="298"/>
      <c r="BC44" s="43"/>
      <c r="BD44" s="6"/>
      <c r="BE44" s="6"/>
      <c r="BF44" s="6"/>
      <c r="BG44" s="6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R44" s="10"/>
      <c r="CS44" s="10"/>
    </row>
    <row r="45" spans="1:97" s="2" customFormat="1">
      <c r="A45" s="395"/>
      <c r="B45" s="82"/>
      <c r="C45" s="6"/>
      <c r="D45" s="22" t="str">
        <f t="shared" si="14"/>
        <v>P 02</v>
      </c>
      <c r="E45" s="43" t="str">
        <f t="shared" si="14"/>
        <v>NGF / BGF</v>
      </c>
      <c r="F45" s="78"/>
      <c r="G45" s="93" t="s">
        <v>58</v>
      </c>
      <c r="H45" s="80">
        <f>G22</f>
        <v>0.83</v>
      </c>
      <c r="I45" s="261">
        <f>I22/$G$22</f>
        <v>1.0393598313166375</v>
      </c>
      <c r="J45" s="337">
        <f t="shared" ref="J45:N45" si="16">J22/$G$22</f>
        <v>1.0328751259092932</v>
      </c>
      <c r="K45" s="187">
        <f t="shared" si="16"/>
        <v>0.99794697419041101</v>
      </c>
      <c r="L45" s="187">
        <f t="shared" si="16"/>
        <v>1.0259774797792813</v>
      </c>
      <c r="M45" s="187">
        <f t="shared" si="16"/>
        <v>1.1279001826828494</v>
      </c>
      <c r="N45" s="220">
        <f t="shared" si="16"/>
        <v>1.0517726197035546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95"/>
      <c r="AZ45" s="298"/>
      <c r="BA45" s="6"/>
      <c r="BB45" s="298"/>
      <c r="BC45" s="43"/>
      <c r="BD45" s="6"/>
      <c r="BE45" s="6"/>
      <c r="BF45" s="6"/>
      <c r="BG45" s="6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R45" s="10"/>
      <c r="CS45" s="10"/>
    </row>
    <row r="46" spans="1:97" s="2" customFormat="1">
      <c r="A46" s="395"/>
      <c r="B46" s="82"/>
      <c r="C46" s="7"/>
      <c r="D46" s="22" t="str">
        <f t="shared" si="14"/>
        <v>P 03</v>
      </c>
      <c r="E46" s="43" t="str">
        <f t="shared" si="14"/>
        <v>(FF+RNF) / gF</v>
      </c>
      <c r="F46" s="78"/>
      <c r="G46" s="93" t="s">
        <v>59</v>
      </c>
      <c r="H46" s="80">
        <f>H23</f>
        <v>0.18</v>
      </c>
      <c r="I46" s="261">
        <f>$H$23/I23</f>
        <v>1.4381947615849562</v>
      </c>
      <c r="J46" s="337">
        <f t="shared" ref="J46:N46" si="17">$H$23/J23</f>
        <v>0.70621754385964908</v>
      </c>
      <c r="K46" s="187">
        <f t="shared" si="17"/>
        <v>1.0846427855108507</v>
      </c>
      <c r="L46" s="187">
        <f t="shared" si="17"/>
        <v>0.62906036774175855</v>
      </c>
      <c r="M46" s="187">
        <f t="shared" si="17"/>
        <v>11.315454545454545</v>
      </c>
      <c r="N46" s="220">
        <f t="shared" si="17"/>
        <v>2.7011093990755008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95"/>
      <c r="AZ46" s="298"/>
      <c r="BA46" s="7"/>
      <c r="BB46" s="298"/>
      <c r="BC46" s="43"/>
      <c r="BD46" s="7"/>
      <c r="BE46" s="7"/>
      <c r="BF46" s="7"/>
      <c r="BG46" s="7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65"/>
      <c r="CR46" s="10"/>
      <c r="CS46" s="10"/>
    </row>
    <row r="47" spans="1:97" s="2" customFormat="1">
      <c r="A47" s="395"/>
      <c r="B47" s="82"/>
      <c r="C47" s="7"/>
      <c r="D47" s="22" t="str">
        <f t="shared" si="14"/>
        <v>P 04</v>
      </c>
      <c r="E47" s="43" t="str">
        <f t="shared" si="14"/>
        <v>aVF / gF</v>
      </c>
      <c r="F47" s="161"/>
      <c r="G47" s="163" t="s">
        <v>59</v>
      </c>
      <c r="H47" s="117">
        <f>H24</f>
        <v>0.15</v>
      </c>
      <c r="I47" s="268">
        <f>$H$24/I24</f>
        <v>0.98634437525332541</v>
      </c>
      <c r="J47" s="344">
        <f t="shared" ref="J47:N47" si="18">$H$24/J24</f>
        <v>0.84101621260237336</v>
      </c>
      <c r="K47" s="245">
        <f t="shared" si="18"/>
        <v>0.94503837604328311</v>
      </c>
      <c r="L47" s="245">
        <f t="shared" si="18"/>
        <v>0.94769890022788061</v>
      </c>
      <c r="M47" s="245">
        <f t="shared" si="18"/>
        <v>1.72875</v>
      </c>
      <c r="N47" s="346">
        <f t="shared" si="18"/>
        <v>1.0298554811420515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95"/>
      <c r="AZ47" s="298"/>
      <c r="BA47" s="7"/>
      <c r="BB47" s="298"/>
      <c r="BC47" s="43"/>
      <c r="BD47" s="7"/>
      <c r="BE47" s="7"/>
      <c r="BF47" s="7"/>
      <c r="BG47" s="7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65"/>
      <c r="CR47" s="10"/>
      <c r="CS47" s="10"/>
    </row>
    <row r="48" spans="1:97" s="2" customFormat="1">
      <c r="A48" s="395"/>
      <c r="B48" s="82"/>
      <c r="C48" s="7"/>
      <c r="D48" s="159" t="s">
        <v>84</v>
      </c>
      <c r="E48" s="131"/>
      <c r="F48" s="161"/>
      <c r="G48" s="164"/>
      <c r="H48" s="80"/>
      <c r="I48" s="263">
        <f>I71/$C$66</f>
        <v>1.0261438367111675</v>
      </c>
      <c r="J48" s="338">
        <f t="shared" ref="J48:N48" si="19">J71/$C$66</f>
        <v>0.90403662377668059</v>
      </c>
      <c r="K48" s="189">
        <f t="shared" si="19"/>
        <v>0.95666817487562217</v>
      </c>
      <c r="L48" s="189">
        <f t="shared" si="19"/>
        <v>0.89795630813532279</v>
      </c>
      <c r="M48" s="189">
        <f t="shared" si="19"/>
        <v>1.1000000000000003</v>
      </c>
      <c r="N48" s="222">
        <f t="shared" si="19"/>
        <v>1.0864836391471653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95"/>
      <c r="AZ48" s="298"/>
      <c r="BA48" s="7"/>
      <c r="BB48" s="20"/>
      <c r="BC48" s="7"/>
      <c r="BD48" s="6"/>
      <c r="BE48" s="6"/>
      <c r="BF48" s="42"/>
      <c r="BG48" s="42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R48" s="10"/>
      <c r="CS48" s="10"/>
    </row>
    <row r="49" spans="1:97" s="2" customFormat="1">
      <c r="A49" s="395"/>
      <c r="B49" s="77" t="s">
        <v>31</v>
      </c>
      <c r="C49" s="63"/>
      <c r="D49" s="295"/>
      <c r="E49" s="130"/>
      <c r="F49" s="63"/>
      <c r="G49" s="165"/>
      <c r="H49" s="118"/>
      <c r="I49" s="261"/>
      <c r="J49" s="337"/>
      <c r="K49" s="190"/>
      <c r="L49" s="190"/>
      <c r="M49" s="190"/>
      <c r="N49" s="22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95"/>
      <c r="AZ49" s="298"/>
      <c r="BA49" s="6"/>
      <c r="BB49" s="20"/>
      <c r="BC49" s="7"/>
      <c r="BD49" s="6"/>
      <c r="BE49" s="6"/>
      <c r="BF49" s="42"/>
      <c r="BG49" s="42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R49" s="10"/>
      <c r="CS49" s="10"/>
    </row>
    <row r="50" spans="1:97" s="2" customFormat="1">
      <c r="A50" s="395"/>
      <c r="B50" s="93"/>
      <c r="C50" s="6"/>
      <c r="D50" s="22" t="str">
        <f>D27</f>
        <v>P 06</v>
      </c>
      <c r="E50" s="128" t="str">
        <f>E27</f>
        <v>BRI / gF</v>
      </c>
      <c r="F50" s="161"/>
      <c r="G50" s="163" t="s">
        <v>59</v>
      </c>
      <c r="H50" s="117">
        <f>H27</f>
        <v>5.4</v>
      </c>
      <c r="I50" s="262">
        <f>$H$27/I27</f>
        <v>1.0492782595913568</v>
      </c>
      <c r="J50" s="339">
        <f t="shared" ref="J50:N50" si="20">$H$27/J27</f>
        <v>0.94068861179317598</v>
      </c>
      <c r="K50" s="195">
        <f t="shared" si="20"/>
        <v>1.2359827943751076</v>
      </c>
      <c r="L50" s="195">
        <f t="shared" si="20"/>
        <v>1.1687849499775131</v>
      </c>
      <c r="M50" s="195">
        <f t="shared" si="20"/>
        <v>1.1158225011205738</v>
      </c>
      <c r="N50" s="347">
        <f t="shared" si="20"/>
        <v>0.95499767790578438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95"/>
      <c r="AZ50" s="298"/>
      <c r="BA50" s="6"/>
      <c r="BB50" s="298"/>
      <c r="BC50" s="51"/>
      <c r="BD50" s="6"/>
      <c r="BE50" s="6"/>
      <c r="BF50" s="6"/>
      <c r="BG50" s="6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R50" s="10"/>
      <c r="CS50" s="10"/>
    </row>
    <row r="51" spans="1:97" s="2" customFormat="1">
      <c r="A51" s="395"/>
      <c r="B51" s="52"/>
      <c r="C51" s="53"/>
      <c r="D51" s="159" t="s">
        <v>65</v>
      </c>
      <c r="E51" s="128"/>
      <c r="F51" s="161"/>
      <c r="G51" s="166"/>
      <c r="H51" s="117"/>
      <c r="I51" s="263">
        <f>I74/$C$72</f>
        <v>1.0492782595913568</v>
      </c>
      <c r="J51" s="338">
        <f t="shared" ref="J51:N51" si="21">J74/$C$72</f>
        <v>0.94068861179317598</v>
      </c>
      <c r="K51" s="189">
        <f t="shared" si="21"/>
        <v>1.1000000000000001</v>
      </c>
      <c r="L51" s="189">
        <f t="shared" si="21"/>
        <v>1.1000000000000001</v>
      </c>
      <c r="M51" s="189">
        <f t="shared" si="21"/>
        <v>1.1000000000000001</v>
      </c>
      <c r="N51" s="222">
        <f t="shared" si="21"/>
        <v>0.95499767790578449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95"/>
      <c r="AZ51" s="298"/>
      <c r="BA51" s="7"/>
      <c r="BB51" s="20"/>
      <c r="BC51" s="51"/>
      <c r="BD51" s="6"/>
      <c r="BE51" s="6"/>
      <c r="BF51" s="42"/>
      <c r="BG51" s="42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R51" s="10"/>
      <c r="CS51" s="10"/>
    </row>
    <row r="52" spans="1:97" s="2" customFormat="1">
      <c r="A52" s="395"/>
      <c r="B52" s="77" t="s">
        <v>36</v>
      </c>
      <c r="C52" s="63"/>
      <c r="D52" s="295"/>
      <c r="E52" s="130"/>
      <c r="F52" s="63"/>
      <c r="G52" s="165"/>
      <c r="H52" s="118"/>
      <c r="I52" s="261"/>
      <c r="J52" s="337"/>
      <c r="K52" s="190"/>
      <c r="L52" s="190"/>
      <c r="M52" s="190"/>
      <c r="N52" s="22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95"/>
      <c r="AZ52" s="298"/>
      <c r="BA52" s="6"/>
      <c r="BB52" s="20"/>
      <c r="BC52" s="51"/>
      <c r="BD52" s="6"/>
      <c r="BE52" s="6"/>
      <c r="BF52" s="42"/>
      <c r="BG52" s="42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R52" s="10"/>
      <c r="CS52" s="10"/>
    </row>
    <row r="53" spans="1:97" s="2" customFormat="1">
      <c r="A53" s="395"/>
      <c r="B53" s="93"/>
      <c r="C53" s="6"/>
      <c r="D53" s="22" t="str">
        <f t="shared" ref="D53:E58" si="22">D30</f>
        <v>P 08</v>
      </c>
      <c r="E53" s="43" t="str">
        <f t="shared" si="22"/>
        <v>FAF / gF</v>
      </c>
      <c r="F53" s="78"/>
      <c r="G53" s="93" t="s">
        <v>59</v>
      </c>
      <c r="H53" s="80">
        <f>H30</f>
        <v>0.75</v>
      </c>
      <c r="I53" s="261">
        <f>$H$30/I30</f>
        <v>0.72322789119322184</v>
      </c>
      <c r="J53" s="337">
        <f t="shared" ref="J53:N53" si="23">$H$30/J30</f>
        <v>1.2764586504312532</v>
      </c>
      <c r="K53" s="187">
        <f t="shared" si="23"/>
        <v>1.3761176255038476</v>
      </c>
      <c r="L53" s="187">
        <f t="shared" si="23"/>
        <v>1.1942821290781735</v>
      </c>
      <c r="M53" s="187">
        <f t="shared" si="23"/>
        <v>0.74089285714285713</v>
      </c>
      <c r="N53" s="220">
        <f t="shared" si="23"/>
        <v>0.9129987244204425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95"/>
      <c r="AZ53" s="298"/>
      <c r="BA53" s="6"/>
      <c r="BB53" s="298"/>
      <c r="BC53" s="51"/>
      <c r="BD53" s="6"/>
      <c r="BE53" s="6"/>
      <c r="BF53" s="6"/>
      <c r="BG53" s="6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R53" s="10"/>
      <c r="CS53" s="10"/>
    </row>
    <row r="54" spans="1:97" s="2" customFormat="1">
      <c r="A54" s="395"/>
      <c r="B54" s="111"/>
      <c r="C54" s="6"/>
      <c r="D54" s="22" t="str">
        <f t="shared" si="22"/>
        <v>P 09</v>
      </c>
      <c r="E54" s="43" t="str">
        <f t="shared" si="22"/>
        <v>FeTü / gF</v>
      </c>
      <c r="F54" s="78"/>
      <c r="G54" s="93" t="s">
        <v>59</v>
      </c>
      <c r="H54" s="80">
        <f>H31</f>
        <v>0.15</v>
      </c>
      <c r="I54" s="261">
        <f>$H$31/I31</f>
        <v>1.2401389854065323</v>
      </c>
      <c r="J54" s="337">
        <f t="shared" ref="J54:N54" si="24">$H$31/J31</f>
        <v>1.5566279969064192</v>
      </c>
      <c r="K54" s="187">
        <f t="shared" si="24"/>
        <v>1.3133918162741898</v>
      </c>
      <c r="L54" s="187">
        <f t="shared" si="24"/>
        <v>0.87193482224247942</v>
      </c>
      <c r="M54" s="187">
        <f t="shared" si="24"/>
        <v>0.76268382352941178</v>
      </c>
      <c r="N54" s="220">
        <f t="shared" si="24"/>
        <v>0.84137986643666962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95"/>
      <c r="AZ54" s="5"/>
      <c r="BA54" s="6"/>
      <c r="BB54" s="298"/>
      <c r="BC54" s="51"/>
      <c r="BD54" s="6"/>
      <c r="BE54" s="6"/>
      <c r="BF54" s="6"/>
      <c r="BG54" s="6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R54" s="10"/>
      <c r="CS54" s="10"/>
    </row>
    <row r="55" spans="1:97" s="2" customFormat="1">
      <c r="A55" s="395"/>
      <c r="B55" s="111"/>
      <c r="C55" s="6"/>
      <c r="D55" s="296" t="str">
        <f t="shared" si="22"/>
        <v>P 10</v>
      </c>
      <c r="E55" s="128" t="str">
        <f t="shared" si="22"/>
        <v>SoA / gF</v>
      </c>
      <c r="F55" s="161"/>
      <c r="G55" s="163" t="s">
        <v>59</v>
      </c>
      <c r="H55" s="117">
        <f>H32</f>
        <v>0.05</v>
      </c>
      <c r="I55" s="262">
        <f>$H$32/I32</f>
        <v>1.1859117490696438</v>
      </c>
      <c r="J55" s="339">
        <f t="shared" ref="J55:N55" si="25">$H$32/J32</f>
        <v>0.1919801602441816</v>
      </c>
      <c r="K55" s="188">
        <f t="shared" si="25"/>
        <v>2.3596764059063782</v>
      </c>
      <c r="L55" s="188">
        <f t="shared" si="25"/>
        <v>0.95460329341317374</v>
      </c>
      <c r="M55" s="188">
        <f t="shared" si="25"/>
        <v>1.2572727272727275</v>
      </c>
      <c r="N55" s="221">
        <f t="shared" si="25"/>
        <v>1.0942696629213484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95"/>
      <c r="AZ55" s="5"/>
      <c r="BA55" s="6"/>
      <c r="BB55" s="298"/>
      <c r="BC55" s="51"/>
      <c r="BD55" s="6"/>
      <c r="BE55" s="6"/>
      <c r="BF55" s="6"/>
      <c r="BG55" s="6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</row>
    <row r="56" spans="1:97" s="2" customFormat="1">
      <c r="A56" s="395"/>
      <c r="B56" s="112"/>
      <c r="C56" s="69"/>
      <c r="D56" s="159" t="s">
        <v>66</v>
      </c>
      <c r="E56" s="128"/>
      <c r="F56" s="162"/>
      <c r="G56" s="75"/>
      <c r="H56" s="117"/>
      <c r="I56" s="263">
        <f>I79/$C$75</f>
        <v>0.95</v>
      </c>
      <c r="J56" s="338">
        <f t="shared" ref="J56:N56" si="26">J79/$C$75</f>
        <v>1.0250000000000001</v>
      </c>
      <c r="K56" s="189">
        <f t="shared" si="26"/>
        <v>1.1000000000000001</v>
      </c>
      <c r="L56" s="189">
        <f t="shared" si="26"/>
        <v>1.0066345289139134</v>
      </c>
      <c r="M56" s="189">
        <f t="shared" si="26"/>
        <v>0.87500000000000022</v>
      </c>
      <c r="N56" s="222">
        <f t="shared" si="26"/>
        <v>0.94041174454972576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95"/>
      <c r="AZ56" s="5"/>
      <c r="BA56" s="67"/>
      <c r="BB56" s="298"/>
      <c r="BC56" s="51"/>
      <c r="BD56" s="7"/>
      <c r="BE56" s="7"/>
      <c r="BF56" s="7"/>
      <c r="BG56" s="7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68"/>
      <c r="CR56" s="10"/>
      <c r="CS56" s="10"/>
    </row>
    <row r="57" spans="1:97" s="2" customFormat="1">
      <c r="A57" s="395"/>
      <c r="B57" s="82" t="s">
        <v>52</v>
      </c>
      <c r="C57" s="67"/>
      <c r="D57" s="22"/>
      <c r="E57" s="43"/>
      <c r="F57" s="7"/>
      <c r="G57" s="167"/>
      <c r="H57" s="80"/>
      <c r="I57" s="264"/>
      <c r="J57" s="340"/>
      <c r="K57" s="192"/>
      <c r="L57" s="192"/>
      <c r="M57" s="192"/>
      <c r="N57" s="2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95"/>
      <c r="AZ57" s="5"/>
      <c r="BA57" s="67"/>
      <c r="BB57" s="298"/>
      <c r="BC57" s="51"/>
      <c r="BD57" s="7"/>
      <c r="BE57" s="7"/>
      <c r="BF57" s="7"/>
      <c r="BG57" s="7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68"/>
      <c r="CR57" s="10"/>
      <c r="CS57" s="10"/>
    </row>
    <row r="58" spans="1:97" s="50" customFormat="1">
      <c r="A58" s="395"/>
      <c r="B58" s="111"/>
      <c r="C58" s="6"/>
      <c r="D58" s="22" t="str">
        <f t="shared" si="22"/>
        <v>P 11</v>
      </c>
      <c r="E58" s="43" t="str">
        <f t="shared" si="22"/>
        <v>LUA / gF</v>
      </c>
      <c r="F58" s="78"/>
      <c r="G58" s="93" t="s">
        <v>59</v>
      </c>
      <c r="H58" s="80">
        <f>H35</f>
        <v>7.0000000000000007E-2</v>
      </c>
      <c r="I58" s="260">
        <f>$H$35/I35</f>
        <v>5.5421118012422363</v>
      </c>
      <c r="J58" s="336">
        <f t="shared" ref="J58:N58" si="27">$H$35/J35</f>
        <v>2.4207972508591067</v>
      </c>
      <c r="K58" s="186">
        <f t="shared" si="27"/>
        <v>9.3885625000000026</v>
      </c>
      <c r="L58" s="186">
        <f t="shared" si="27"/>
        <v>4.8439772110689097</v>
      </c>
      <c r="M58" s="186">
        <f t="shared" si="27"/>
        <v>9.6810000000000009</v>
      </c>
      <c r="N58" s="219">
        <f t="shared" si="27"/>
        <v>3.0299111111111117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95"/>
      <c r="AZ58" s="5"/>
      <c r="BA58" s="6"/>
      <c r="BB58" s="298"/>
      <c r="BC58" s="51"/>
      <c r="BD58" s="6"/>
      <c r="BE58" s="6"/>
      <c r="BF58" s="6"/>
      <c r="BG58" s="6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2"/>
      <c r="CQ58" s="2"/>
    </row>
    <row r="59" spans="1:97">
      <c r="A59" s="395"/>
      <c r="B59" s="111"/>
      <c r="C59" s="67"/>
      <c r="D59" s="296" t="str">
        <f t="shared" ref="D59:E62" si="28">D36</f>
        <v>P 12</v>
      </c>
      <c r="E59" s="128" t="str">
        <f t="shared" si="28"/>
        <v>(FAF+FeTü+SoA) / gF</v>
      </c>
      <c r="F59" s="161"/>
      <c r="G59" s="163" t="s">
        <v>59</v>
      </c>
      <c r="H59" s="117">
        <f>H36</f>
        <v>0.95000000000000007</v>
      </c>
      <c r="I59" s="262">
        <f>$H$36/I36</f>
        <v>0.79157869179300677</v>
      </c>
      <c r="J59" s="339">
        <f t="shared" ref="J59:N59" si="29">$H$36/J36</f>
        <v>1.0059629093778772</v>
      </c>
      <c r="K59" s="188">
        <f t="shared" si="29"/>
        <v>1.3962190218082557</v>
      </c>
      <c r="L59" s="188">
        <f t="shared" si="29"/>
        <v>1.1144985328071677</v>
      </c>
      <c r="M59" s="188">
        <f t="shared" si="29"/>
        <v>0.76077012159814705</v>
      </c>
      <c r="N59" s="221">
        <f t="shared" si="29"/>
        <v>0.90870830935202329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95"/>
      <c r="AZ59" s="5"/>
      <c r="BA59" s="67"/>
      <c r="BB59" s="298"/>
      <c r="BC59" s="51"/>
      <c r="BD59" s="7"/>
      <c r="BE59" s="7"/>
      <c r="BF59" s="7"/>
      <c r="BG59" s="7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68"/>
    </row>
    <row r="60" spans="1:97" ht="12.75" customHeight="1">
      <c r="A60" s="395"/>
      <c r="B60" s="111"/>
      <c r="C60" s="67"/>
      <c r="D60" s="159" t="s">
        <v>67</v>
      </c>
      <c r="E60" s="131"/>
      <c r="F60" s="168"/>
      <c r="G60" s="169"/>
      <c r="H60" s="305"/>
      <c r="I60" s="265">
        <f>I83/$C$80</f>
        <v>1.01</v>
      </c>
      <c r="J60" s="341">
        <f t="shared" ref="J60:N60" si="30">J83/$C$80</f>
        <v>1.0717888728133633</v>
      </c>
      <c r="K60" s="193">
        <f t="shared" si="30"/>
        <v>1.1000000000000001</v>
      </c>
      <c r="L60" s="193">
        <f t="shared" si="30"/>
        <v>1.1000000000000001</v>
      </c>
      <c r="M60" s="193">
        <f t="shared" si="30"/>
        <v>1.01</v>
      </c>
      <c r="N60" s="225">
        <f t="shared" si="30"/>
        <v>1.0426124928056071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95"/>
      <c r="AZ60" s="5"/>
      <c r="BA60" s="67"/>
      <c r="BB60" s="298"/>
      <c r="BC60" s="51"/>
      <c r="BD60" s="7"/>
      <c r="BE60" s="7"/>
      <c r="BF60" s="7"/>
      <c r="BG60" s="7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68"/>
    </row>
    <row r="61" spans="1:97" s="50" customFormat="1">
      <c r="A61" s="395"/>
      <c r="B61" s="82"/>
      <c r="C61" s="6"/>
      <c r="D61" s="22" t="str">
        <f t="shared" si="28"/>
        <v>P 13</v>
      </c>
      <c r="E61" s="43" t="str">
        <f t="shared" si="28"/>
        <v>bIF / gF</v>
      </c>
      <c r="F61" s="6"/>
      <c r="G61" s="6"/>
      <c r="H61" s="80" t="str">
        <f>H38</f>
        <v>---</v>
      </c>
      <c r="I61" s="266" t="e">
        <f t="shared" ref="I61:N61" si="31">IF((($H$38/I38)&lt;$C$65),$C$65,IF((($H$38/I38)&gt;$D$65),$D$65,($H$38/I38)))</f>
        <v>#VALUE!</v>
      </c>
      <c r="J61" s="342" t="e">
        <f t="shared" si="31"/>
        <v>#VALUE!</v>
      </c>
      <c r="K61" s="194" t="e">
        <f t="shared" si="31"/>
        <v>#VALUE!</v>
      </c>
      <c r="L61" s="194" t="e">
        <f t="shared" si="31"/>
        <v>#VALUE!</v>
      </c>
      <c r="M61" s="194" t="e">
        <f t="shared" si="31"/>
        <v>#VALUE!</v>
      </c>
      <c r="N61" s="226" t="e">
        <f t="shared" si="31"/>
        <v>#VALUE!</v>
      </c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95"/>
      <c r="AZ61" s="298"/>
      <c r="BA61" s="6"/>
      <c r="BB61" s="298"/>
      <c r="BC61" s="43"/>
      <c r="BD61" s="6"/>
      <c r="BE61" s="6"/>
      <c r="BF61" s="6"/>
      <c r="BG61" s="6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2"/>
      <c r="CQ61" s="2"/>
    </row>
    <row r="62" spans="1:97">
      <c r="A62" s="395"/>
      <c r="B62" s="111"/>
      <c r="C62" s="67"/>
      <c r="D62" s="22" t="str">
        <f t="shared" si="28"/>
        <v>P 14</v>
      </c>
      <c r="E62" s="43" t="str">
        <f t="shared" si="28"/>
        <v>FAF / BRI</v>
      </c>
      <c r="F62" s="7"/>
      <c r="G62" s="7"/>
      <c r="H62" s="80">
        <f>H39</f>
        <v>0.15</v>
      </c>
      <c r="I62" s="261">
        <f>$H$39/I39</f>
        <v>0.7444032270266181</v>
      </c>
      <c r="J62" s="337">
        <f t="shared" ref="J62:N62" si="32">$H$39/J39</f>
        <v>1.4654959411466262</v>
      </c>
      <c r="K62" s="187">
        <f t="shared" si="32"/>
        <v>1.202449615243679</v>
      </c>
      <c r="L62" s="187">
        <f t="shared" si="32"/>
        <v>1.1035603251301647</v>
      </c>
      <c r="M62" s="187">
        <f t="shared" si="32"/>
        <v>0.71710714285714283</v>
      </c>
      <c r="N62" s="220">
        <f t="shared" si="32"/>
        <v>1.0325036858061931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95"/>
      <c r="AZ62" s="5"/>
      <c r="BA62" s="67"/>
      <c r="BB62" s="298"/>
      <c r="BC62" s="51"/>
      <c r="BD62" s="7"/>
      <c r="BE62" s="7"/>
      <c r="BF62" s="7"/>
      <c r="BG62" s="7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68"/>
    </row>
    <row r="63" spans="1:97" ht="13.5" thickBot="1">
      <c r="A63" s="396"/>
      <c r="B63" s="291"/>
      <c r="C63" s="292"/>
      <c r="D63" s="122"/>
      <c r="E63" s="282"/>
      <c r="F63" s="293"/>
      <c r="G63" s="293"/>
      <c r="H63" s="306"/>
      <c r="I63" s="352"/>
      <c r="J63" s="353"/>
      <c r="K63" s="354"/>
      <c r="L63" s="354"/>
      <c r="M63" s="354"/>
      <c r="N63" s="35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95"/>
      <c r="AZ63" s="5"/>
      <c r="BA63" s="67"/>
      <c r="BB63" s="298"/>
      <c r="BC63" s="51"/>
      <c r="BD63" s="7"/>
      <c r="BE63" s="7"/>
      <c r="BF63" s="7"/>
      <c r="BG63" s="7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68"/>
    </row>
    <row r="64" spans="1:97" ht="5.0999999999999996" customHeight="1">
      <c r="A64" s="71"/>
      <c r="B64" s="5"/>
      <c r="C64" s="67"/>
      <c r="D64" s="70"/>
      <c r="F64" s="67"/>
      <c r="G64" s="67"/>
      <c r="H64" s="67"/>
      <c r="I64" s="261"/>
      <c r="J64" s="337"/>
      <c r="K64" s="190"/>
      <c r="L64" s="190"/>
      <c r="M64" s="190"/>
      <c r="N64" s="22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67"/>
      <c r="AZ64" s="5"/>
      <c r="BA64" s="67"/>
      <c r="BB64" s="70"/>
      <c r="BD64" s="67"/>
      <c r="BE64" s="67"/>
      <c r="BF64" s="67"/>
      <c r="BG64" s="67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68"/>
    </row>
    <row r="65" spans="1:97" ht="13.5" thickBot="1">
      <c r="A65" s="71"/>
      <c r="B65" s="298" t="s">
        <v>50</v>
      </c>
      <c r="C65" s="177">
        <v>0.8</v>
      </c>
      <c r="D65" s="174">
        <v>1.1000000000000001</v>
      </c>
      <c r="E65" s="7"/>
      <c r="F65" s="67"/>
      <c r="G65" s="67"/>
      <c r="H65" s="298"/>
      <c r="I65" s="267"/>
      <c r="J65" s="343"/>
      <c r="K65" s="196"/>
      <c r="L65" s="196"/>
      <c r="M65" s="196"/>
      <c r="N65" s="227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67"/>
      <c r="AZ65" s="73"/>
      <c r="BA65" s="7"/>
      <c r="BB65" s="7"/>
      <c r="BC65" s="7"/>
      <c r="BD65" s="67"/>
      <c r="BE65" s="67"/>
      <c r="BF65" s="67"/>
      <c r="BG65" s="67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68"/>
    </row>
    <row r="66" spans="1:97" ht="12.75" customHeight="1">
      <c r="A66" s="394" t="s">
        <v>55</v>
      </c>
      <c r="B66" s="135" t="s">
        <v>19</v>
      </c>
      <c r="C66" s="136">
        <v>0.6</v>
      </c>
      <c r="D66" s="135"/>
      <c r="E66" s="137"/>
      <c r="F66" s="138"/>
      <c r="G66" s="139"/>
      <c r="H66" s="286"/>
      <c r="I66" s="356"/>
      <c r="J66" s="357"/>
      <c r="K66" s="358"/>
      <c r="L66" s="358"/>
      <c r="M66" s="358"/>
      <c r="N66" s="35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7"/>
      <c r="AZ66" s="14"/>
      <c r="BA66" s="72"/>
      <c r="BB66" s="298"/>
      <c r="BC66" s="298"/>
      <c r="BD66" s="7"/>
      <c r="BE66" s="7"/>
      <c r="BF66" s="76"/>
      <c r="BG66" s="76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65"/>
    </row>
    <row r="67" spans="1:97" ht="12.75" customHeight="1">
      <c r="A67" s="395"/>
      <c r="B67" s="116"/>
      <c r="C67" s="27"/>
      <c r="D67" s="82" t="str">
        <f t="shared" ref="D67:E70" si="33">D44</f>
        <v>P 01</v>
      </c>
      <c r="E67" s="43" t="str">
        <f t="shared" si="33"/>
        <v>gF / BGF</v>
      </c>
      <c r="F67" s="83">
        <v>0.85</v>
      </c>
      <c r="G67" s="181">
        <f>$C$66*F67</f>
        <v>0.51</v>
      </c>
      <c r="H67" s="287"/>
      <c r="I67" s="260">
        <f t="shared" ref="I67:N67" si="34">IF(((I21/$G$21)&lt;$C$65), $C$65*$G$67, IF(((I21/$G$21)&gt;$D$65), $D$65*$G$67, (I21/$G$21*$G$67)))</f>
        <v>0.52191517582960156</v>
      </c>
      <c r="J67" s="336">
        <f t="shared" si="34"/>
        <v>0.46220523411065828</v>
      </c>
      <c r="K67" s="197">
        <f t="shared" si="34"/>
        <v>0.48317206085303688</v>
      </c>
      <c r="L67" s="197">
        <f t="shared" si="34"/>
        <v>0.45556349348097874</v>
      </c>
      <c r="M67" s="197">
        <f t="shared" si="34"/>
        <v>0.56100000000000005</v>
      </c>
      <c r="N67" s="228">
        <f t="shared" si="34"/>
        <v>0.55644134046293092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95"/>
      <c r="AZ67" s="298"/>
      <c r="BA67" s="78"/>
      <c r="BB67" s="298"/>
      <c r="BC67" s="43"/>
      <c r="BD67" s="78"/>
      <c r="BE67" s="78"/>
      <c r="BF67" s="79"/>
      <c r="BG67" s="80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2"/>
    </row>
    <row r="68" spans="1:97" ht="12.75" customHeight="1">
      <c r="A68" s="395"/>
      <c r="B68" s="81"/>
      <c r="C68" s="7"/>
      <c r="D68" s="82" t="str">
        <f t="shared" si="33"/>
        <v>P 02</v>
      </c>
      <c r="E68" s="43" t="str">
        <f t="shared" si="33"/>
        <v>NGF / BGF</v>
      </c>
      <c r="F68" s="83">
        <v>0.05</v>
      </c>
      <c r="G68" s="181">
        <f>$C$66*F68</f>
        <v>0.03</v>
      </c>
      <c r="H68" s="287"/>
      <c r="I68" s="260">
        <f t="shared" ref="I68:N68" si="35">IF(((I22/$G$22)&lt;$C$65), $C$65*$G$68, IF(((I22/$G$22)&gt;$D$65), $D$65*$G$68, (I22/$G$22*$G$68)))</f>
        <v>3.1180794939499122E-2</v>
      </c>
      <c r="J68" s="336">
        <f t="shared" si="35"/>
        <v>3.0986253777278795E-2</v>
      </c>
      <c r="K68" s="197">
        <f t="shared" si="35"/>
        <v>2.993840922571233E-2</v>
      </c>
      <c r="L68" s="197">
        <f t="shared" si="35"/>
        <v>3.0779324393378438E-2</v>
      </c>
      <c r="M68" s="197">
        <f t="shared" si="35"/>
        <v>3.3000000000000002E-2</v>
      </c>
      <c r="N68" s="228">
        <f t="shared" si="35"/>
        <v>3.1553178591106637E-2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95"/>
      <c r="AZ68" s="14"/>
      <c r="BA68" s="7"/>
      <c r="BB68" s="298"/>
      <c r="BC68" s="43"/>
      <c r="BD68" s="78"/>
      <c r="BE68" s="78"/>
      <c r="BF68" s="79"/>
      <c r="BG68" s="80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65"/>
    </row>
    <row r="69" spans="1:97" ht="12.75" customHeight="1">
      <c r="A69" s="395"/>
      <c r="B69" s="81"/>
      <c r="C69" s="7"/>
      <c r="D69" s="82" t="str">
        <f t="shared" si="33"/>
        <v>P 03</v>
      </c>
      <c r="E69" s="43" t="str">
        <f t="shared" si="33"/>
        <v>(FF+RNF) / gF</v>
      </c>
      <c r="F69" s="83">
        <v>0.05</v>
      </c>
      <c r="G69" s="181">
        <f>$C$66*F69</f>
        <v>0.03</v>
      </c>
      <c r="H69" s="287"/>
      <c r="I69" s="260">
        <f t="shared" ref="I69:N69" si="36">IF((($H$23/I23)&lt;$C$65), $C$65*$G$69, IF((($H$23/I23)&gt;$D$65),$D$65*$G$69,($H$23/I23*$G$69)))</f>
        <v>3.3000000000000002E-2</v>
      </c>
      <c r="J69" s="336">
        <f t="shared" si="36"/>
        <v>2.4E-2</v>
      </c>
      <c r="K69" s="197">
        <f t="shared" si="36"/>
        <v>3.2539283565325518E-2</v>
      </c>
      <c r="L69" s="197">
        <f t="shared" si="36"/>
        <v>2.4E-2</v>
      </c>
      <c r="M69" s="197">
        <f t="shared" si="36"/>
        <v>3.3000000000000002E-2</v>
      </c>
      <c r="N69" s="228">
        <f t="shared" si="36"/>
        <v>3.3000000000000002E-2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95"/>
      <c r="AZ69" s="14"/>
      <c r="BA69" s="7"/>
      <c r="BB69" s="298"/>
      <c r="BC69" s="43"/>
      <c r="BD69" s="78"/>
      <c r="BE69" s="78"/>
      <c r="BF69" s="79"/>
      <c r="BG69" s="80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65"/>
    </row>
    <row r="70" spans="1:97" ht="12.75" customHeight="1">
      <c r="A70" s="395"/>
      <c r="B70" s="81"/>
      <c r="C70" s="6"/>
      <c r="D70" s="82" t="str">
        <f t="shared" si="33"/>
        <v>P 04</v>
      </c>
      <c r="E70" s="43" t="str">
        <f t="shared" si="33"/>
        <v>aVF / gF</v>
      </c>
      <c r="F70" s="89">
        <v>0.05</v>
      </c>
      <c r="G70" s="182">
        <f>$C$66*F70</f>
        <v>0.03</v>
      </c>
      <c r="H70" s="288"/>
      <c r="I70" s="268">
        <f t="shared" ref="I70:N70" si="37">IF((($H$24/I24)&lt;$C$65),$C$65*$G$70,IF((($H$24/I24)&gt;$D$65),$D$65*$G$70,($H$24/I24*$G$70)))</f>
        <v>2.9590331257599762E-2</v>
      </c>
      <c r="J70" s="344">
        <f t="shared" si="37"/>
        <v>2.5230486378071199E-2</v>
      </c>
      <c r="K70" s="198">
        <f t="shared" si="37"/>
        <v>2.8351151281298493E-2</v>
      </c>
      <c r="L70" s="198">
        <f t="shared" si="37"/>
        <v>2.8430967006836418E-2</v>
      </c>
      <c r="M70" s="198">
        <f t="shared" si="37"/>
        <v>3.3000000000000002E-2</v>
      </c>
      <c r="N70" s="229">
        <f t="shared" si="37"/>
        <v>3.0895664434261543E-2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95"/>
      <c r="AZ70" s="14"/>
      <c r="BB70" s="298"/>
      <c r="BC70" s="43"/>
      <c r="BD70" s="78"/>
      <c r="BE70" s="78"/>
      <c r="BF70" s="79"/>
      <c r="BG70" s="80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2"/>
    </row>
    <row r="71" spans="1:97" ht="12.75" customHeight="1">
      <c r="A71" s="395"/>
      <c r="B71" s="90"/>
      <c r="C71" s="13"/>
      <c r="D71" s="159" t="s">
        <v>84</v>
      </c>
      <c r="E71" s="131"/>
      <c r="F71" s="89">
        <f>SUM(F67:F70)</f>
        <v>1</v>
      </c>
      <c r="G71" s="178">
        <f>SUM(G67:G70)</f>
        <v>0.60000000000000009</v>
      </c>
      <c r="H71" s="314"/>
      <c r="I71" s="263">
        <f t="shared" ref="I71:N71" si="38">SUM(I67:I70)</f>
        <v>0.61568630202670049</v>
      </c>
      <c r="J71" s="338">
        <f t="shared" si="38"/>
        <v>0.54242197426600836</v>
      </c>
      <c r="K71" s="199">
        <f t="shared" si="38"/>
        <v>0.57400090492537326</v>
      </c>
      <c r="L71" s="199">
        <f t="shared" si="38"/>
        <v>0.53877378488119365</v>
      </c>
      <c r="M71" s="199">
        <f t="shared" si="38"/>
        <v>0.66000000000000014</v>
      </c>
      <c r="N71" s="230">
        <f t="shared" si="38"/>
        <v>0.65189018348829908</v>
      </c>
      <c r="O71" s="3"/>
      <c r="P71" s="173"/>
      <c r="Q71" s="173"/>
      <c r="R71" s="173"/>
      <c r="S71" s="173"/>
      <c r="T71" s="17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95"/>
      <c r="AZ71" s="14"/>
      <c r="BB71" s="298"/>
      <c r="BC71" s="7"/>
      <c r="BD71" s="78"/>
      <c r="BE71" s="78"/>
      <c r="BF71" s="7"/>
      <c r="BG71" s="80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2"/>
    </row>
    <row r="72" spans="1:97" ht="12.75" customHeight="1">
      <c r="A72" s="395"/>
      <c r="B72" s="77" t="s">
        <v>31</v>
      </c>
      <c r="C72" s="113">
        <v>0.2</v>
      </c>
      <c r="D72" s="82"/>
      <c r="E72" s="43"/>
      <c r="F72" s="83"/>
      <c r="G72" s="183"/>
      <c r="H72" s="315"/>
      <c r="I72" s="269"/>
      <c r="J72" s="340"/>
      <c r="K72" s="192"/>
      <c r="L72" s="192"/>
      <c r="M72" s="192"/>
      <c r="N72" s="2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95"/>
      <c r="AZ72" s="14"/>
      <c r="BB72" s="298"/>
      <c r="BC72" s="7"/>
      <c r="BD72" s="78"/>
      <c r="BE72" s="78"/>
      <c r="BF72" s="7"/>
      <c r="BG72" s="80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2"/>
    </row>
    <row r="73" spans="1:97" s="2" customFormat="1" ht="12.75" customHeight="1">
      <c r="A73" s="395"/>
      <c r="B73" s="82"/>
      <c r="C73" s="114"/>
      <c r="D73" s="82" t="str">
        <f>D50</f>
        <v>P 06</v>
      </c>
      <c r="E73" s="43" t="str">
        <f>E50</f>
        <v>BRI / gF</v>
      </c>
      <c r="F73" s="89">
        <v>1</v>
      </c>
      <c r="G73" s="182">
        <f>$C$72*F73</f>
        <v>0.2</v>
      </c>
      <c r="H73" s="314"/>
      <c r="I73" s="268">
        <f t="shared" ref="I73:N73" si="39">IF((($H$27/I27)&lt;$C$65), $C$65*$G$73, IF((($H$27/I27)&gt;$D$65), $D$65*$G$73, ($H$27/I27*$G$73)))</f>
        <v>0.20985565191827138</v>
      </c>
      <c r="J73" s="344">
        <f t="shared" si="39"/>
        <v>0.18813772235863521</v>
      </c>
      <c r="K73" s="198">
        <f t="shared" si="39"/>
        <v>0.22000000000000003</v>
      </c>
      <c r="L73" s="198">
        <f t="shared" si="39"/>
        <v>0.22000000000000003</v>
      </c>
      <c r="M73" s="198">
        <f t="shared" si="39"/>
        <v>0.22000000000000003</v>
      </c>
      <c r="N73" s="229">
        <f t="shared" si="39"/>
        <v>0.1909995355811569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95"/>
      <c r="AZ73" s="298"/>
      <c r="BA73" s="78"/>
      <c r="BB73" s="298"/>
      <c r="BC73" s="51"/>
      <c r="BD73" s="78"/>
      <c r="BE73" s="78"/>
      <c r="BF73" s="91"/>
      <c r="BG73" s="80"/>
      <c r="BH73" s="8"/>
      <c r="BI73" s="92"/>
      <c r="BJ73" s="8"/>
      <c r="BK73" s="92"/>
      <c r="BL73" s="92"/>
      <c r="BM73" s="92"/>
      <c r="BN73" s="92"/>
      <c r="BO73" s="92"/>
      <c r="BP73" s="92"/>
      <c r="BQ73" s="8"/>
      <c r="BR73" s="8"/>
      <c r="BS73" s="8"/>
      <c r="BT73" s="92"/>
      <c r="BU73" s="92"/>
      <c r="BV73" s="92"/>
      <c r="BW73" s="8"/>
      <c r="BX73" s="8"/>
      <c r="BY73" s="92"/>
      <c r="BZ73" s="92"/>
      <c r="CA73" s="8"/>
      <c r="CB73" s="92"/>
      <c r="CC73" s="8"/>
      <c r="CD73" s="92"/>
      <c r="CE73" s="8"/>
      <c r="CF73" s="8"/>
      <c r="CG73" s="8"/>
      <c r="CH73" s="92"/>
      <c r="CI73" s="92"/>
      <c r="CJ73" s="92"/>
      <c r="CK73" s="92"/>
      <c r="CL73" s="92"/>
      <c r="CM73" s="92"/>
      <c r="CN73" s="92"/>
      <c r="CO73" s="92"/>
      <c r="CR73" s="10"/>
      <c r="CS73" s="10"/>
    </row>
    <row r="74" spans="1:97" s="2" customFormat="1" ht="12.75" customHeight="1">
      <c r="A74" s="395"/>
      <c r="B74" s="90"/>
      <c r="C74" s="13"/>
      <c r="D74" s="159" t="s">
        <v>65</v>
      </c>
      <c r="E74" s="131"/>
      <c r="F74" s="89">
        <f>SUM(F73:F73)</f>
        <v>1</v>
      </c>
      <c r="G74" s="178">
        <f>SUM(G73:G73)</f>
        <v>0.2</v>
      </c>
      <c r="H74" s="314"/>
      <c r="I74" s="263">
        <f t="shared" ref="I74:N74" si="40">SUM(I73:I73)</f>
        <v>0.20985565191827138</v>
      </c>
      <c r="J74" s="338">
        <f t="shared" si="40"/>
        <v>0.18813772235863521</v>
      </c>
      <c r="K74" s="199">
        <f t="shared" si="40"/>
        <v>0.22000000000000003</v>
      </c>
      <c r="L74" s="199">
        <f t="shared" si="40"/>
        <v>0.22000000000000003</v>
      </c>
      <c r="M74" s="199">
        <f t="shared" si="40"/>
        <v>0.22000000000000003</v>
      </c>
      <c r="N74" s="230">
        <f t="shared" si="40"/>
        <v>0.1909995355811569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95"/>
      <c r="AZ74" s="14"/>
      <c r="BA74" s="6"/>
      <c r="BB74" s="298"/>
      <c r="BC74" s="51"/>
      <c r="BD74" s="78"/>
      <c r="BE74" s="78"/>
      <c r="BF74" s="91"/>
      <c r="BG74" s="80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R74" s="10"/>
      <c r="CS74" s="10"/>
    </row>
    <row r="75" spans="1:97" s="2" customFormat="1" ht="12.75" customHeight="1">
      <c r="A75" s="395"/>
      <c r="B75" s="82" t="s">
        <v>36</v>
      </c>
      <c r="C75" s="114">
        <v>0.05</v>
      </c>
      <c r="D75" s="82"/>
      <c r="E75" s="43"/>
      <c r="F75" s="83"/>
      <c r="G75" s="181"/>
      <c r="H75" s="316"/>
      <c r="I75" s="260"/>
      <c r="J75" s="337"/>
      <c r="K75" s="190"/>
      <c r="L75" s="190"/>
      <c r="M75" s="190"/>
      <c r="N75" s="22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95"/>
      <c r="AZ75" s="14"/>
      <c r="BA75" s="6"/>
      <c r="BB75" s="298"/>
      <c r="BC75" s="51"/>
      <c r="BD75" s="78"/>
      <c r="BE75" s="78"/>
      <c r="BF75" s="7"/>
      <c r="BG75" s="80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R75" s="10"/>
      <c r="CS75" s="10"/>
    </row>
    <row r="76" spans="1:97" s="2" customFormat="1" ht="12.75" customHeight="1">
      <c r="A76" s="395"/>
      <c r="B76" s="82"/>
      <c r="C76" s="114"/>
      <c r="D76" s="82" t="str">
        <f t="shared" ref="D76:E78" si="41">D53</f>
        <v>P 08</v>
      </c>
      <c r="E76" s="43" t="str">
        <f t="shared" si="41"/>
        <v>FAF / gF</v>
      </c>
      <c r="F76" s="83">
        <v>0.5</v>
      </c>
      <c r="G76" s="181">
        <f>$C$75*F76</f>
        <v>2.5000000000000001E-2</v>
      </c>
      <c r="H76" s="316"/>
      <c r="I76" s="260">
        <f t="shared" ref="I76:N76" si="42">IF((($H$30/I30)&lt;$C$65), $C$65*$G$76, IF((($H$30/I30)&gt;$D$65), $D$65*$G$76, ($H$30/I30*$G$76)))</f>
        <v>2.0000000000000004E-2</v>
      </c>
      <c r="J76" s="336">
        <f t="shared" si="42"/>
        <v>2.7500000000000004E-2</v>
      </c>
      <c r="K76" s="197">
        <f t="shared" si="42"/>
        <v>2.7500000000000004E-2</v>
      </c>
      <c r="L76" s="197">
        <f t="shared" si="42"/>
        <v>2.7500000000000004E-2</v>
      </c>
      <c r="M76" s="197">
        <f t="shared" si="42"/>
        <v>2.0000000000000004E-2</v>
      </c>
      <c r="N76" s="228">
        <f t="shared" si="42"/>
        <v>2.2824968110511063E-2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95"/>
      <c r="AZ76" s="298"/>
      <c r="BA76" s="4"/>
      <c r="BB76" s="298"/>
      <c r="BC76" s="51"/>
      <c r="BD76" s="78"/>
      <c r="BE76" s="78"/>
      <c r="BF76" s="91"/>
      <c r="BG76" s="80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R76" s="10"/>
      <c r="CS76" s="10"/>
    </row>
    <row r="77" spans="1:97" s="2" customFormat="1" ht="12.75" customHeight="1">
      <c r="A77" s="395"/>
      <c r="B77" s="93"/>
      <c r="C77" s="6"/>
      <c r="D77" s="82" t="str">
        <f t="shared" si="41"/>
        <v>P 09</v>
      </c>
      <c r="E77" s="43" t="str">
        <f t="shared" si="41"/>
        <v>FeTü / gF</v>
      </c>
      <c r="F77" s="83">
        <v>0.25</v>
      </c>
      <c r="G77" s="181">
        <f>$C$75*F77</f>
        <v>1.2500000000000001E-2</v>
      </c>
      <c r="H77" s="316"/>
      <c r="I77" s="260">
        <f t="shared" ref="I77:N77" si="43">IF((($H$31/I31)&lt;$C$65), $C$65*$G$77, IF((($H$31/I31)&gt;$D$65), $D$65*$G$77, ($H$31/I31*$G$77)))</f>
        <v>1.3750000000000002E-2</v>
      </c>
      <c r="J77" s="336">
        <f t="shared" si="43"/>
        <v>1.3750000000000002E-2</v>
      </c>
      <c r="K77" s="197">
        <f t="shared" si="43"/>
        <v>1.3750000000000002E-2</v>
      </c>
      <c r="L77" s="197">
        <f t="shared" si="43"/>
        <v>1.0899185278030993E-2</v>
      </c>
      <c r="M77" s="197">
        <f t="shared" si="43"/>
        <v>1.0000000000000002E-2</v>
      </c>
      <c r="N77" s="228">
        <f t="shared" si="43"/>
        <v>1.0517248330458371E-2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95"/>
      <c r="AZ77" s="6"/>
      <c r="BA77" s="6"/>
      <c r="BB77" s="298"/>
      <c r="BC77" s="51"/>
      <c r="BD77" s="78"/>
      <c r="BE77" s="78"/>
      <c r="BF77" s="91"/>
      <c r="BG77" s="80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R77" s="10"/>
      <c r="CS77" s="10"/>
    </row>
    <row r="78" spans="1:97" s="2" customFormat="1" ht="12.75" customHeight="1">
      <c r="A78" s="395"/>
      <c r="B78" s="93"/>
      <c r="C78" s="6"/>
      <c r="D78" s="82" t="str">
        <f t="shared" si="41"/>
        <v>P 10</v>
      </c>
      <c r="E78" s="43" t="str">
        <f t="shared" si="41"/>
        <v>SoA / gF</v>
      </c>
      <c r="F78" s="83">
        <v>0.25</v>
      </c>
      <c r="G78" s="182">
        <f>$C$75*F78</f>
        <v>1.2500000000000001E-2</v>
      </c>
      <c r="H78" s="314"/>
      <c r="I78" s="268">
        <f t="shared" ref="I78:N78" si="44">IF((($H$32/I32)&lt;$C$65), $C$65*$G$78, IF((($H$32/I32)&gt;$D$65), $D$65*$G$78, ($H$32/I32*$G$78)))</f>
        <v>1.3750000000000002E-2</v>
      </c>
      <c r="J78" s="344">
        <f t="shared" si="44"/>
        <v>1.0000000000000002E-2</v>
      </c>
      <c r="K78" s="198">
        <f t="shared" si="44"/>
        <v>1.3750000000000002E-2</v>
      </c>
      <c r="L78" s="198">
        <f t="shared" si="44"/>
        <v>1.1932541167664672E-2</v>
      </c>
      <c r="M78" s="198">
        <f t="shared" si="44"/>
        <v>1.3750000000000002E-2</v>
      </c>
      <c r="N78" s="229">
        <f t="shared" si="44"/>
        <v>1.3678370786516856E-2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95"/>
      <c r="AZ78" s="6"/>
      <c r="BA78" s="6"/>
      <c r="BB78" s="298"/>
      <c r="BC78" s="51"/>
      <c r="BD78" s="78"/>
      <c r="BE78" s="78"/>
      <c r="BF78" s="91"/>
      <c r="BG78" s="80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R78" s="10"/>
      <c r="CS78" s="10"/>
    </row>
    <row r="79" spans="1:97" s="2" customFormat="1" ht="12.75" customHeight="1">
      <c r="A79" s="395"/>
      <c r="B79" s="93"/>
      <c r="C79" s="6"/>
      <c r="D79" s="159" t="s">
        <v>66</v>
      </c>
      <c r="E79" s="131"/>
      <c r="F79" s="133">
        <f>SUM(F76:F78)</f>
        <v>1</v>
      </c>
      <c r="G79" s="179">
        <f>SUM(G76:G78)</f>
        <v>0.05</v>
      </c>
      <c r="H79" s="316"/>
      <c r="I79" s="263">
        <f>SUM(I76:I78)</f>
        <v>4.7500000000000001E-2</v>
      </c>
      <c r="J79" s="338">
        <f t="shared" ref="J79:N79" si="45">SUM(J76:J78)</f>
        <v>5.1250000000000011E-2</v>
      </c>
      <c r="K79" s="199">
        <f t="shared" si="45"/>
        <v>5.5000000000000007E-2</v>
      </c>
      <c r="L79" s="199">
        <f t="shared" si="45"/>
        <v>5.0331726445695668E-2</v>
      </c>
      <c r="M79" s="199">
        <f t="shared" si="45"/>
        <v>4.3750000000000011E-2</v>
      </c>
      <c r="N79" s="230">
        <f t="shared" si="45"/>
        <v>4.7020587227486289E-2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95"/>
      <c r="AZ79" s="6"/>
      <c r="BA79" s="6"/>
      <c r="BB79" s="86"/>
      <c r="BC79" s="85"/>
      <c r="BD79" s="87"/>
      <c r="BE79" s="78"/>
      <c r="BF79" s="88"/>
      <c r="BG79" s="80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R79" s="10"/>
      <c r="CS79" s="10"/>
    </row>
    <row r="80" spans="1:97" s="2" customFormat="1" ht="12.75" customHeight="1">
      <c r="A80" s="395"/>
      <c r="B80" s="77" t="s">
        <v>52</v>
      </c>
      <c r="C80" s="113">
        <v>0.15</v>
      </c>
      <c r="D80" s="84"/>
      <c r="E80" s="43"/>
      <c r="F80" s="109"/>
      <c r="G80" s="184"/>
      <c r="H80" s="315"/>
      <c r="I80" s="269"/>
      <c r="J80" s="340"/>
      <c r="K80" s="192"/>
      <c r="L80" s="192"/>
      <c r="M80" s="192"/>
      <c r="N80" s="2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95"/>
      <c r="AZ80" s="6"/>
      <c r="BA80" s="6"/>
      <c r="BB80" s="86"/>
      <c r="BC80" s="85"/>
      <c r="BD80" s="87"/>
      <c r="BE80" s="78"/>
      <c r="BF80" s="88"/>
      <c r="BG80" s="80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R80" s="10"/>
      <c r="CS80" s="10"/>
    </row>
    <row r="81" spans="1:97" s="2" customFormat="1" ht="12.75" customHeight="1">
      <c r="A81" s="395"/>
      <c r="B81" s="93"/>
      <c r="C81" s="67"/>
      <c r="D81" s="82" t="str">
        <f>D58</f>
        <v>P 11</v>
      </c>
      <c r="E81" s="43" t="str">
        <f>E58</f>
        <v>LUA / gF</v>
      </c>
      <c r="F81" s="83">
        <v>0.7</v>
      </c>
      <c r="G81" s="181">
        <f>$C$80*F81</f>
        <v>0.105</v>
      </c>
      <c r="H81" s="316"/>
      <c r="I81" s="261">
        <f t="shared" ref="I81:N81" si="46">IF((($H$35/I35)&lt;$C$65), $C$65*$G$81, IF((($H$35/I35)&gt;$D$65), $D$65*$G$81, ($H$35/I35*$G$81)))</f>
        <v>0.11550000000000001</v>
      </c>
      <c r="J81" s="337">
        <f t="shared" si="46"/>
        <v>0.11550000000000001</v>
      </c>
      <c r="K81" s="190">
        <f t="shared" si="46"/>
        <v>0.11550000000000001</v>
      </c>
      <c r="L81" s="190">
        <f t="shared" si="46"/>
        <v>0.11550000000000001</v>
      </c>
      <c r="M81" s="190">
        <f t="shared" si="46"/>
        <v>0.11550000000000001</v>
      </c>
      <c r="N81" s="223">
        <f t="shared" si="46"/>
        <v>0.11550000000000001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95"/>
      <c r="AZ81" s="6"/>
      <c r="BA81" s="67"/>
      <c r="BB81" s="86"/>
      <c r="BC81" s="85"/>
      <c r="BD81" s="87"/>
      <c r="BE81" s="4"/>
      <c r="BF81" s="88"/>
      <c r="BG81" s="24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68"/>
      <c r="CR81" s="10"/>
      <c r="CS81" s="10"/>
    </row>
    <row r="82" spans="1:97" s="2" customFormat="1" ht="12.75" customHeight="1">
      <c r="A82" s="395"/>
      <c r="B82" s="93"/>
      <c r="C82" s="7"/>
      <c r="D82" s="52" t="str">
        <f>D59</f>
        <v>P 12</v>
      </c>
      <c r="E82" s="128" t="str">
        <f>E59</f>
        <v>(FAF+FeTü+SoA) / gF</v>
      </c>
      <c r="F82" s="89">
        <v>0.3</v>
      </c>
      <c r="G82" s="182">
        <f>$C$80*F82</f>
        <v>4.4999999999999998E-2</v>
      </c>
      <c r="H82" s="314"/>
      <c r="I82" s="262">
        <f t="shared" ref="I82:N82" si="47">IF((($H$36/I36)&lt;$C$65), $C$65*$G$82, IF((($H$36/I36)&gt;$D$65), $D$65*$G$82, ($H$36/I36*$G$82)))</f>
        <v>3.5999999999999997E-2</v>
      </c>
      <c r="J82" s="339">
        <f t="shared" si="47"/>
        <v>4.5268330922004475E-2</v>
      </c>
      <c r="K82" s="188">
        <f t="shared" si="47"/>
        <v>4.9500000000000002E-2</v>
      </c>
      <c r="L82" s="188">
        <f t="shared" si="47"/>
        <v>4.9500000000000002E-2</v>
      </c>
      <c r="M82" s="188">
        <f t="shared" si="47"/>
        <v>3.5999999999999997E-2</v>
      </c>
      <c r="N82" s="221">
        <f t="shared" si="47"/>
        <v>4.0891873920841044E-2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95"/>
      <c r="AZ82" s="6"/>
      <c r="BA82" s="7"/>
      <c r="BB82" s="86"/>
      <c r="BC82" s="85"/>
      <c r="BD82" s="87"/>
      <c r="BE82" s="78"/>
      <c r="BF82" s="88"/>
      <c r="BG82" s="80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65"/>
      <c r="CR82" s="10"/>
      <c r="CS82" s="10"/>
    </row>
    <row r="83" spans="1:97" s="2" customFormat="1" ht="12.75" customHeight="1">
      <c r="A83" s="395"/>
      <c r="B83" s="93"/>
      <c r="C83" s="7"/>
      <c r="D83" s="159" t="s">
        <v>67</v>
      </c>
      <c r="E83" s="131"/>
      <c r="F83" s="132"/>
      <c r="G83" s="180">
        <f>SUM(G81:G82)</f>
        <v>0.15</v>
      </c>
      <c r="H83" s="317"/>
      <c r="I83" s="265">
        <f>SUM(I81:I82)</f>
        <v>0.1515</v>
      </c>
      <c r="J83" s="341">
        <f t="shared" ref="J83:N83" si="48">SUM(J81:J82)</f>
        <v>0.16076833092200449</v>
      </c>
      <c r="K83" s="200">
        <f t="shared" si="48"/>
        <v>0.16500000000000001</v>
      </c>
      <c r="L83" s="200">
        <f t="shared" si="48"/>
        <v>0.16500000000000001</v>
      </c>
      <c r="M83" s="200">
        <f t="shared" si="48"/>
        <v>0.1515</v>
      </c>
      <c r="N83" s="231">
        <f t="shared" si="48"/>
        <v>0.15639187392084106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95"/>
      <c r="AZ83" s="6"/>
      <c r="BA83" s="7"/>
      <c r="BB83" s="86"/>
      <c r="BC83" s="85"/>
      <c r="BD83" s="87"/>
      <c r="BE83" s="78"/>
      <c r="BF83" s="88"/>
      <c r="BG83" s="80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65"/>
      <c r="CR83" s="10"/>
      <c r="CS83" s="10"/>
    </row>
    <row r="84" spans="1:97" s="2" customFormat="1" ht="12.75" customHeight="1">
      <c r="A84" s="395"/>
      <c r="B84" s="81"/>
      <c r="C84" s="6"/>
      <c r="D84" s="82" t="str">
        <f>D61</f>
        <v>P 13</v>
      </c>
      <c r="E84" s="43" t="str">
        <f>E61</f>
        <v>bIF / gF</v>
      </c>
      <c r="F84" s="119">
        <v>0</v>
      </c>
      <c r="G84" s="181">
        <f>$C$80*F84</f>
        <v>0</v>
      </c>
      <c r="H84" s="318"/>
      <c r="I84" s="260"/>
      <c r="J84" s="336"/>
      <c r="K84" s="197"/>
      <c r="L84" s="197"/>
      <c r="M84" s="197"/>
      <c r="N84" s="22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95"/>
      <c r="AZ84" s="14"/>
      <c r="BA84" s="6"/>
      <c r="BB84" s="86"/>
      <c r="BC84" s="43"/>
      <c r="BD84" s="87"/>
      <c r="BE84" s="78"/>
      <c r="BF84" s="88"/>
      <c r="BG84" s="24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R84" s="10"/>
      <c r="CS84" s="10"/>
    </row>
    <row r="85" spans="1:97" s="2" customFormat="1" ht="12.75" customHeight="1">
      <c r="A85" s="395"/>
      <c r="B85" s="93"/>
      <c r="C85" s="6"/>
      <c r="D85" s="52" t="str">
        <f>D62</f>
        <v>P 14</v>
      </c>
      <c r="E85" s="43" t="str">
        <f>E62</f>
        <v>FAF / BRI</v>
      </c>
      <c r="F85" s="119">
        <v>0</v>
      </c>
      <c r="G85" s="181">
        <f>$C$80*F85</f>
        <v>0</v>
      </c>
      <c r="H85" s="318"/>
      <c r="I85" s="260"/>
      <c r="J85" s="337"/>
      <c r="K85" s="190"/>
      <c r="L85" s="190"/>
      <c r="M85" s="190"/>
      <c r="N85" s="22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95"/>
      <c r="AZ85" s="6"/>
      <c r="BA85" s="6"/>
      <c r="BB85" s="86"/>
      <c r="BC85" s="85"/>
      <c r="BD85" s="87"/>
      <c r="BE85" s="78"/>
      <c r="BF85" s="88"/>
      <c r="BG85" s="80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R85" s="10"/>
      <c r="CS85" s="10"/>
    </row>
    <row r="86" spans="1:97" s="2" customFormat="1" ht="12.75" customHeight="1" thickBot="1">
      <c r="A86" s="395"/>
      <c r="B86" s="52"/>
      <c r="C86" s="115"/>
      <c r="D86" s="160"/>
      <c r="E86" s="134"/>
      <c r="F86" s="132">
        <f>SUM(F81:F85)</f>
        <v>1</v>
      </c>
      <c r="G86" s="182"/>
      <c r="H86" s="319"/>
      <c r="I86" s="268"/>
      <c r="J86" s="339"/>
      <c r="K86" s="188"/>
      <c r="L86" s="188"/>
      <c r="M86" s="188"/>
      <c r="N86" s="22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95"/>
      <c r="AZ86" s="6"/>
      <c r="BA86" s="6"/>
      <c r="BB86" s="86"/>
      <c r="BC86" s="85"/>
      <c r="BD86" s="87"/>
      <c r="BE86" s="78"/>
      <c r="BF86" s="88"/>
      <c r="BG86" s="80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R86" s="10"/>
      <c r="CS86" s="10"/>
    </row>
    <row r="87" spans="1:97" s="2" customFormat="1" ht="13.5" thickBot="1">
      <c r="A87" s="396"/>
      <c r="B87" s="140" t="s">
        <v>53</v>
      </c>
      <c r="C87" s="141">
        <f>C66+C72+C75+C80</f>
        <v>1</v>
      </c>
      <c r="D87" s="170" t="s">
        <v>51</v>
      </c>
      <c r="E87" s="142"/>
      <c r="F87" s="143"/>
      <c r="G87" s="185">
        <f>G67+G68+G69+G70+G73+G76+G77+G78+G81+G82</f>
        <v>1</v>
      </c>
      <c r="H87" s="320"/>
      <c r="I87" s="201">
        <f>I67+I68+I69+I70+I73+I76+I77+I78+I81+I82</f>
        <v>1.0245419539449721</v>
      </c>
      <c r="J87" s="303">
        <f t="shared" ref="J87:N87" si="49">J67+J68+J69+J70+J73+J76+J77+J78+J81+J82</f>
        <v>0.9425780275466481</v>
      </c>
      <c r="K87" s="307">
        <f t="shared" si="49"/>
        <v>1.0140009049253735</v>
      </c>
      <c r="L87" s="307">
        <f t="shared" si="49"/>
        <v>0.97410551132688938</v>
      </c>
      <c r="M87" s="307">
        <f t="shared" si="49"/>
        <v>1.0752500000000003</v>
      </c>
      <c r="N87" s="345">
        <f t="shared" si="49"/>
        <v>1.0463021802177834</v>
      </c>
      <c r="O87" s="92"/>
      <c r="P87" s="3"/>
      <c r="Q87" s="92"/>
      <c r="R87" s="92"/>
      <c r="S87" s="92"/>
      <c r="T87" s="92"/>
      <c r="U87" s="92"/>
      <c r="V87" s="8"/>
      <c r="W87" s="92"/>
      <c r="X87" s="8"/>
      <c r="Y87" s="92"/>
      <c r="Z87" s="3"/>
      <c r="AA87" s="92"/>
      <c r="AB87" s="92"/>
      <c r="AC87" s="92"/>
      <c r="AD87" s="92"/>
      <c r="AE87" s="92"/>
      <c r="AF87" s="8"/>
      <c r="AG87" s="92"/>
      <c r="AH87" s="8"/>
      <c r="AI87" s="92"/>
      <c r="AJ87" s="3"/>
      <c r="AK87" s="92"/>
      <c r="AL87" s="92"/>
      <c r="AM87" s="92"/>
      <c r="AN87" s="92"/>
      <c r="AO87" s="92"/>
      <c r="AP87" s="92"/>
      <c r="AQ87" s="92"/>
      <c r="AR87" s="8"/>
      <c r="AS87" s="92"/>
      <c r="AT87" s="92"/>
      <c r="AU87" s="8"/>
      <c r="AV87" s="8"/>
      <c r="AW87" s="8"/>
      <c r="AX87" s="92"/>
      <c r="AY87" s="95"/>
      <c r="AZ87" s="6"/>
      <c r="BA87" s="6"/>
      <c r="BB87" s="298"/>
      <c r="BC87" s="298"/>
      <c r="BD87" s="78"/>
      <c r="BE87" s="78"/>
      <c r="BF87" s="91"/>
      <c r="BG87" s="91"/>
      <c r="BH87" s="92"/>
      <c r="BI87" s="8"/>
      <c r="BJ87" s="8"/>
      <c r="BK87" s="92"/>
      <c r="BL87" s="8"/>
      <c r="BM87" s="3"/>
      <c r="BN87" s="92"/>
      <c r="BO87" s="8"/>
      <c r="BP87" s="8"/>
      <c r="BQ87" s="8"/>
      <c r="BR87" s="92"/>
      <c r="BS87" s="8"/>
      <c r="BT87" s="8"/>
      <c r="BU87" s="92"/>
      <c r="BV87" s="92"/>
      <c r="BW87" s="8"/>
      <c r="BX87" s="92"/>
      <c r="BY87" s="92"/>
      <c r="BZ87" s="92"/>
      <c r="CA87" s="3"/>
      <c r="CB87" s="8"/>
      <c r="CC87" s="3"/>
      <c r="CD87" s="8"/>
      <c r="CE87" s="8"/>
      <c r="CF87" s="8"/>
      <c r="CG87" s="8"/>
      <c r="CH87" s="8"/>
      <c r="CI87" s="92"/>
      <c r="CJ87" s="92"/>
      <c r="CK87" s="92"/>
      <c r="CL87" s="8"/>
      <c r="CM87" s="8"/>
      <c r="CN87" s="8"/>
      <c r="CO87" s="3"/>
      <c r="CR87" s="10"/>
      <c r="CS87" s="10"/>
    </row>
    <row r="88" spans="1:97">
      <c r="A88" s="7"/>
      <c r="B88" s="7"/>
      <c r="C88" s="6"/>
      <c r="D88" s="7"/>
      <c r="E88" s="129"/>
      <c r="F88" s="97"/>
      <c r="G88" s="98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7"/>
      <c r="AZ88" s="7"/>
      <c r="BB88" s="7"/>
      <c r="BC88" s="7"/>
      <c r="BD88" s="7"/>
      <c r="BE88" s="7"/>
      <c r="BF88" s="4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7"/>
    </row>
    <row r="89" spans="1:97">
      <c r="A89" s="72"/>
      <c r="B89" s="72"/>
      <c r="C89" s="72"/>
      <c r="D89" s="72"/>
      <c r="E89" s="72"/>
      <c r="F89" s="72"/>
      <c r="G89" s="11"/>
      <c r="H89" s="11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72"/>
      <c r="AZ89" s="72"/>
      <c r="BA89" s="72"/>
      <c r="BB89" s="72"/>
      <c r="BC89" s="72"/>
      <c r="BD89" s="72"/>
      <c r="BE89" s="72"/>
      <c r="BF89" s="298"/>
      <c r="BG89" s="298"/>
      <c r="BH89" s="96"/>
      <c r="BI89" s="96"/>
      <c r="BJ89" s="96"/>
      <c r="BK89" s="100"/>
      <c r="BL89" s="100"/>
      <c r="BM89" s="100"/>
      <c r="BN89" s="100"/>
      <c r="BO89" s="100"/>
      <c r="BP89" s="100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100"/>
      <c r="CE89" s="100"/>
      <c r="CF89" s="100"/>
      <c r="CG89" s="76"/>
      <c r="CH89" s="96"/>
      <c r="CI89" s="96"/>
      <c r="CJ89" s="76"/>
      <c r="CK89" s="76"/>
      <c r="CL89" s="76"/>
      <c r="CM89" s="76"/>
      <c r="CN89" s="76"/>
      <c r="CO89" s="96"/>
      <c r="CP89" s="3"/>
    </row>
    <row r="90" spans="1:97">
      <c r="A90" s="72"/>
      <c r="B90" s="72"/>
      <c r="C90" s="72"/>
      <c r="D90" s="72"/>
      <c r="E90" s="72"/>
      <c r="F90" s="72"/>
      <c r="G90" s="72"/>
      <c r="H90" s="72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72"/>
      <c r="AZ90" s="72"/>
      <c r="BA90" s="72"/>
      <c r="BB90" s="72"/>
      <c r="BC90" s="72"/>
      <c r="BD90" s="72"/>
      <c r="BE90" s="72"/>
      <c r="BF90" s="72"/>
      <c r="BG90" s="72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76"/>
      <c r="CH90" s="100"/>
      <c r="CI90" s="100"/>
      <c r="CJ90" s="76"/>
      <c r="CK90" s="76"/>
      <c r="CL90" s="76"/>
      <c r="CM90" s="76"/>
      <c r="CN90" s="76"/>
      <c r="CO90" s="100"/>
    </row>
    <row r="91" spans="1:97">
      <c r="A91" s="6"/>
      <c r="B91" s="6"/>
      <c r="C91" s="72"/>
      <c r="E91" s="72"/>
      <c r="F91" s="6"/>
      <c r="G91" s="6"/>
      <c r="H91" s="72"/>
      <c r="I91" s="107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6"/>
      <c r="BA91" s="72"/>
      <c r="BC91" s="72"/>
      <c r="BG91" s="72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2"/>
    </row>
    <row r="92" spans="1:97">
      <c r="A92" s="6"/>
      <c r="B92" s="6"/>
      <c r="C92" s="72"/>
      <c r="E92" s="72"/>
      <c r="F92" s="6"/>
      <c r="G92" s="6"/>
      <c r="H92" s="72"/>
      <c r="I92" s="107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6"/>
      <c r="BA92" s="72"/>
      <c r="BC92" s="72"/>
      <c r="BG92" s="72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2"/>
    </row>
    <row r="93" spans="1:97">
      <c r="A93" s="6"/>
      <c r="B93" s="6"/>
      <c r="C93" s="72"/>
      <c r="E93" s="72"/>
      <c r="F93" s="5"/>
      <c r="G93" s="6"/>
      <c r="H93" s="72"/>
      <c r="I93" s="107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6"/>
      <c r="BA93" s="72"/>
      <c r="BC93" s="72"/>
      <c r="BG93" s="72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2"/>
    </row>
    <row r="94" spans="1:97">
      <c r="A94" s="6"/>
      <c r="B94" s="6"/>
      <c r="C94" s="72"/>
      <c r="E94" s="72"/>
      <c r="F94" s="40"/>
      <c r="G94" s="6"/>
      <c r="H94" s="72"/>
      <c r="I94" s="10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6"/>
      <c r="BA94" s="72"/>
      <c r="BC94" s="72"/>
      <c r="BG94" s="72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2"/>
    </row>
    <row r="95" spans="1:97">
      <c r="A95" s="6"/>
      <c r="B95" s="6"/>
      <c r="C95" s="72"/>
      <c r="E95" s="72"/>
      <c r="F95" s="40"/>
      <c r="G95" s="6"/>
      <c r="H95" s="72"/>
      <c r="I95" s="10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6"/>
      <c r="BA95" s="72"/>
      <c r="BC95" s="72"/>
      <c r="BG95" s="72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2"/>
    </row>
    <row r="96" spans="1:97">
      <c r="A96" s="6"/>
      <c r="B96" s="6"/>
      <c r="C96" s="72"/>
      <c r="E96" s="72"/>
      <c r="F96" s="6"/>
      <c r="G96" s="6"/>
      <c r="H96" s="7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6"/>
      <c r="BA96" s="72"/>
      <c r="BC96" s="72"/>
      <c r="BG96" s="72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2"/>
    </row>
    <row r="97" spans="1:97">
      <c r="A97" s="5"/>
      <c r="B97" s="6"/>
      <c r="C97" s="6"/>
      <c r="D97" s="5"/>
      <c r="E97" s="5"/>
      <c r="F97" s="6"/>
      <c r="G97" s="4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BF97" s="4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</row>
    <row r="98" spans="1:97">
      <c r="E98" s="5"/>
      <c r="F98" s="6"/>
      <c r="G98" s="103"/>
      <c r="H98" s="104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BF98" s="103"/>
      <c r="BG98" s="104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</row>
    <row r="99" spans="1:97">
      <c r="A99" s="105"/>
      <c r="G99" s="65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14"/>
      <c r="BF99" s="7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Q99" s="9"/>
      <c r="CR99" s="106"/>
      <c r="CS99" s="106"/>
    </row>
    <row r="100" spans="1:97">
      <c r="G100" s="101"/>
      <c r="H100" s="102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BF100" s="103"/>
      <c r="BG100" s="104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</row>
    <row r="101" spans="1:97"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</sheetData>
  <sheetProtection password="C5CE" sheet="1" objects="1" scenarios="1" selectLockedCells="1" selectUnlockedCells="1"/>
  <mergeCells count="6">
    <mergeCell ref="A66:A87"/>
    <mergeCell ref="C2:C14"/>
    <mergeCell ref="B16:B17"/>
    <mergeCell ref="G18:H18"/>
    <mergeCell ref="A20:A40"/>
    <mergeCell ref="A43:A63"/>
  </mergeCells>
  <conditionalFormatting sqref="J87">
    <cfRule type="iconSet" priority="113">
      <iconSet iconSet="3Symbols2">
        <cfvo type="percent" val="0"/>
        <cfvo type="num" val="0.95" gte="0"/>
        <cfvo type="num" val="1"/>
      </iconSet>
    </cfRule>
  </conditionalFormatting>
  <conditionalFormatting sqref="K96:AD100 AE95:AX100 J96 AE88:AX90 AE81:AX81 J85:AX87 O82:AX83 O89:AD90 J89:N89 I61 I67:N83 J17:N66 O17:AX80">
    <cfRule type="containsErrors" dxfId="126" priority="112">
      <formula>ISERROR(I17)</formula>
    </cfRule>
  </conditionalFormatting>
  <conditionalFormatting sqref="J16:AX16">
    <cfRule type="cellIs" dxfId="125" priority="111" operator="lessThanOrEqual">
      <formula>0</formula>
    </cfRule>
  </conditionalFormatting>
  <conditionalFormatting sqref="J94:AD94">
    <cfRule type="cellIs" dxfId="124" priority="109" operator="lessThan">
      <formula>$F$94</formula>
    </cfRule>
    <cfRule type="cellIs" dxfId="123" priority="110" operator="greaterThan">
      <formula>$F$94</formula>
    </cfRule>
  </conditionalFormatting>
  <conditionalFormatting sqref="J95:AD95">
    <cfRule type="cellIs" dxfId="122" priority="107" operator="lessThan">
      <formula>$F$95</formula>
    </cfRule>
    <cfRule type="cellIs" dxfId="121" priority="108" operator="greaterThan">
      <formula>$F$95</formula>
    </cfRule>
  </conditionalFormatting>
  <conditionalFormatting sqref="BQ89:CC89">
    <cfRule type="iconSet" priority="106">
      <iconSet iconSet="3Symbols">
        <cfvo type="percent" val="0"/>
        <cfvo type="num" val="0.95"/>
        <cfvo type="num" val="1"/>
      </iconSet>
    </cfRule>
  </conditionalFormatting>
  <conditionalFormatting sqref="CH89:CI89">
    <cfRule type="iconSet" priority="105">
      <iconSet iconSet="3Symbols">
        <cfvo type="percent" val="0"/>
        <cfvo type="num" val="0.95"/>
        <cfvo type="num" val="1"/>
      </iconSet>
    </cfRule>
  </conditionalFormatting>
  <conditionalFormatting sqref="CO89:CP89">
    <cfRule type="iconSet" priority="104">
      <iconSet iconSet="3Symbols">
        <cfvo type="percent" val="0"/>
        <cfvo type="num" val="0.95"/>
        <cfvo type="num" val="1"/>
      </iconSet>
    </cfRule>
  </conditionalFormatting>
  <conditionalFormatting sqref="I89">
    <cfRule type="iconSet" priority="103">
      <iconSet iconSet="3Symbols2">
        <cfvo type="percent" val="0"/>
        <cfvo type="num" val="0.95"/>
        <cfvo type="num" val="1"/>
      </iconSet>
    </cfRule>
  </conditionalFormatting>
  <conditionalFormatting sqref="J89">
    <cfRule type="iconSet" priority="102">
      <iconSet iconSet="3Symbols2">
        <cfvo type="percent" val="0"/>
        <cfvo type="num" val="0.95"/>
        <cfvo type="num" val="1"/>
      </iconSet>
    </cfRule>
  </conditionalFormatting>
  <conditionalFormatting sqref="K89">
    <cfRule type="iconSet" priority="101">
      <iconSet iconSet="3Symbols2">
        <cfvo type="percent" val="0"/>
        <cfvo type="num" val="0.95"/>
        <cfvo type="num" val="1"/>
      </iconSet>
    </cfRule>
  </conditionalFormatting>
  <conditionalFormatting sqref="L89">
    <cfRule type="iconSet" priority="100">
      <iconSet iconSet="3Symbols2">
        <cfvo type="percent" val="0"/>
        <cfvo type="num" val="0.95"/>
        <cfvo type="num" val="1"/>
      </iconSet>
    </cfRule>
  </conditionalFormatting>
  <conditionalFormatting sqref="N89">
    <cfRule type="iconSet" priority="99">
      <iconSet iconSet="3Symbols2">
        <cfvo type="percent" val="0"/>
        <cfvo type="num" val="0.95"/>
        <cfvo type="num" val="1"/>
      </iconSet>
    </cfRule>
  </conditionalFormatting>
  <conditionalFormatting sqref="P89">
    <cfRule type="iconSet" priority="98">
      <iconSet iconSet="3Symbols2">
        <cfvo type="percent" val="0"/>
        <cfvo type="num" val="0.95"/>
        <cfvo type="num" val="1"/>
      </iconSet>
    </cfRule>
  </conditionalFormatting>
  <conditionalFormatting sqref="Q89">
    <cfRule type="iconSet" priority="97">
      <iconSet iconSet="3Symbols2">
        <cfvo type="percent" val="0"/>
        <cfvo type="num" val="0.95"/>
        <cfvo type="num" val="1"/>
      </iconSet>
    </cfRule>
  </conditionalFormatting>
  <conditionalFormatting sqref="R89">
    <cfRule type="iconSet" priority="96">
      <iconSet iconSet="3Symbols2">
        <cfvo type="percent" val="0"/>
        <cfvo type="num" val="0.95"/>
        <cfvo type="num" val="1"/>
      </iconSet>
    </cfRule>
  </conditionalFormatting>
  <conditionalFormatting sqref="AR89">
    <cfRule type="iconSet" priority="95">
      <iconSet iconSet="3Symbols2">
        <cfvo type="percent" val="0"/>
        <cfvo type="num" val="0.95"/>
        <cfvo type="num" val="1"/>
      </iconSet>
    </cfRule>
  </conditionalFormatting>
  <conditionalFormatting sqref="AS89">
    <cfRule type="iconSet" priority="94">
      <iconSet iconSet="3Symbols2">
        <cfvo type="percent" val="0"/>
        <cfvo type="num" val="0.95"/>
        <cfvo type="num" val="1"/>
      </iconSet>
    </cfRule>
  </conditionalFormatting>
  <conditionalFormatting sqref="AT89">
    <cfRule type="iconSet" priority="93">
      <iconSet iconSet="3Symbols2">
        <cfvo type="percent" val="0"/>
        <cfvo type="num" val="0.95"/>
        <cfvo type="num" val="1"/>
      </iconSet>
    </cfRule>
  </conditionalFormatting>
  <conditionalFormatting sqref="AW89">
    <cfRule type="iconSet" priority="92">
      <iconSet iconSet="3Symbols2">
        <cfvo type="percent" val="0"/>
        <cfvo type="num" val="0.95"/>
        <cfvo type="num" val="1"/>
      </iconSet>
    </cfRule>
  </conditionalFormatting>
  <conditionalFormatting sqref="AX89">
    <cfRule type="iconSet" priority="91">
      <iconSet iconSet="3Symbols2">
        <cfvo type="percent" val="0"/>
        <cfvo type="num" val="0.95"/>
        <cfvo type="num" val="1"/>
      </iconSet>
    </cfRule>
  </conditionalFormatting>
  <conditionalFormatting sqref="M89">
    <cfRule type="iconSet" priority="90">
      <iconSet iconSet="3Symbols2">
        <cfvo type="percent" val="0"/>
        <cfvo type="num" val="0.95"/>
        <cfvo type="num" val="1"/>
      </iconSet>
    </cfRule>
  </conditionalFormatting>
  <conditionalFormatting sqref="O89">
    <cfRule type="iconSet" priority="89">
      <iconSet iconSet="3Symbols2">
        <cfvo type="percent" val="0"/>
        <cfvo type="num" val="0.95"/>
        <cfvo type="num" val="1"/>
      </iconSet>
    </cfRule>
  </conditionalFormatting>
  <conditionalFormatting sqref="T89">
    <cfRule type="iconSet" priority="88">
      <iconSet iconSet="3Symbols2">
        <cfvo type="percent" val="0"/>
        <cfvo type="num" val="0.95"/>
        <cfvo type="num" val="1"/>
      </iconSet>
    </cfRule>
  </conditionalFormatting>
  <conditionalFormatting sqref="U89">
    <cfRule type="iconSet" priority="87">
      <iconSet iconSet="3Symbols2">
        <cfvo type="percent" val="0"/>
        <cfvo type="num" val="0.95"/>
        <cfvo type="num" val="1"/>
      </iconSet>
    </cfRule>
  </conditionalFormatting>
  <conditionalFormatting sqref="V89">
    <cfRule type="iconSet" priority="86">
      <iconSet iconSet="3Symbols2">
        <cfvo type="percent" val="0"/>
        <cfvo type="num" val="0.95"/>
        <cfvo type="num" val="1"/>
      </iconSet>
    </cfRule>
  </conditionalFormatting>
  <conditionalFormatting sqref="X89">
    <cfRule type="iconSet" priority="85">
      <iconSet iconSet="3Symbols2">
        <cfvo type="percent" val="0"/>
        <cfvo type="num" val="0.95"/>
        <cfvo type="num" val="1"/>
      </iconSet>
    </cfRule>
  </conditionalFormatting>
  <conditionalFormatting sqref="Z89">
    <cfRule type="iconSet" priority="84">
      <iconSet iconSet="3Symbols2">
        <cfvo type="percent" val="0"/>
        <cfvo type="num" val="0.95"/>
        <cfvo type="num" val="1"/>
      </iconSet>
    </cfRule>
  </conditionalFormatting>
  <conditionalFormatting sqref="AA89">
    <cfRule type="iconSet" priority="83">
      <iconSet iconSet="3Symbols2">
        <cfvo type="percent" val="0"/>
        <cfvo type="num" val="0.95"/>
        <cfvo type="num" val="1"/>
      </iconSet>
    </cfRule>
  </conditionalFormatting>
  <conditionalFormatting sqref="AB89:AC89">
    <cfRule type="iconSet" priority="82">
      <iconSet iconSet="3Symbols2">
        <cfvo type="percent" val="0"/>
        <cfvo type="num" val="0.95"/>
        <cfvo type="num" val="1"/>
      </iconSet>
    </cfRule>
  </conditionalFormatting>
  <conditionalFormatting sqref="W89">
    <cfRule type="iconSet" priority="81">
      <iconSet iconSet="3Symbols2">
        <cfvo type="percent" val="0"/>
        <cfvo type="num" val="0.95"/>
        <cfvo type="num" val="1"/>
      </iconSet>
    </cfRule>
  </conditionalFormatting>
  <conditionalFormatting sqref="Y89">
    <cfRule type="iconSet" priority="80">
      <iconSet iconSet="3Symbols2">
        <cfvo type="percent" val="0"/>
        <cfvo type="num" val="0.95"/>
        <cfvo type="num" val="1"/>
      </iconSet>
    </cfRule>
  </conditionalFormatting>
  <conditionalFormatting sqref="AD89">
    <cfRule type="iconSet" priority="79">
      <iconSet iconSet="3Symbols2">
        <cfvo type="percent" val="0"/>
        <cfvo type="num" val="0.95"/>
        <cfvo type="num" val="1"/>
      </iconSet>
    </cfRule>
  </conditionalFormatting>
  <conditionalFormatting sqref="AE89">
    <cfRule type="iconSet" priority="78">
      <iconSet iconSet="3Symbols2">
        <cfvo type="percent" val="0"/>
        <cfvo type="num" val="0.95"/>
        <cfvo type="num" val="1"/>
      </iconSet>
    </cfRule>
  </conditionalFormatting>
  <conditionalFormatting sqref="AF89">
    <cfRule type="iconSet" priority="77">
      <iconSet iconSet="3Symbols2">
        <cfvo type="percent" val="0"/>
        <cfvo type="num" val="0.95"/>
        <cfvo type="num" val="1"/>
      </iconSet>
    </cfRule>
  </conditionalFormatting>
  <conditionalFormatting sqref="AH89">
    <cfRule type="iconSet" priority="76">
      <iconSet iconSet="3Symbols2">
        <cfvo type="percent" val="0"/>
        <cfvo type="num" val="0.95"/>
        <cfvo type="num" val="1"/>
      </iconSet>
    </cfRule>
  </conditionalFormatting>
  <conditionalFormatting sqref="AJ89">
    <cfRule type="iconSet" priority="75">
      <iconSet iconSet="3Symbols2">
        <cfvo type="percent" val="0"/>
        <cfvo type="num" val="0.95"/>
        <cfvo type="num" val="1"/>
      </iconSet>
    </cfRule>
  </conditionalFormatting>
  <conditionalFormatting sqref="AK89">
    <cfRule type="iconSet" priority="74">
      <iconSet iconSet="3Symbols2">
        <cfvo type="percent" val="0"/>
        <cfvo type="num" val="0.95"/>
        <cfvo type="num" val="1"/>
      </iconSet>
    </cfRule>
  </conditionalFormatting>
  <conditionalFormatting sqref="AL89">
    <cfRule type="iconSet" priority="73">
      <iconSet iconSet="3Symbols2">
        <cfvo type="percent" val="0"/>
        <cfvo type="num" val="0.95"/>
        <cfvo type="num" val="1"/>
      </iconSet>
    </cfRule>
  </conditionalFormatting>
  <conditionalFormatting sqref="AG89">
    <cfRule type="iconSet" priority="72">
      <iconSet iconSet="3Symbols2">
        <cfvo type="percent" val="0"/>
        <cfvo type="num" val="0.95"/>
        <cfvo type="num" val="1"/>
      </iconSet>
    </cfRule>
  </conditionalFormatting>
  <conditionalFormatting sqref="AI89">
    <cfRule type="iconSet" priority="71">
      <iconSet iconSet="3Symbols2">
        <cfvo type="percent" val="0"/>
        <cfvo type="num" val="0.95"/>
        <cfvo type="num" val="1"/>
      </iconSet>
    </cfRule>
  </conditionalFormatting>
  <conditionalFormatting sqref="I22:AX22">
    <cfRule type="cellIs" dxfId="120" priority="69" operator="lessThan">
      <formula>$G$22</formula>
    </cfRule>
    <cfRule type="cellIs" dxfId="119" priority="70" operator="greaterThanOrEqual">
      <formula>$G$22</formula>
    </cfRule>
  </conditionalFormatting>
  <conditionalFormatting sqref="I23:AX23">
    <cfRule type="cellIs" dxfId="118" priority="67" operator="greaterThan">
      <formula>$H$23</formula>
    </cfRule>
    <cfRule type="cellIs" dxfId="117" priority="68" operator="lessThanOrEqual">
      <formula>$H$23</formula>
    </cfRule>
  </conditionalFormatting>
  <conditionalFormatting sqref="I24:AX24">
    <cfRule type="cellIs" dxfId="116" priority="65" operator="greaterThan">
      <formula>$H$24</formula>
    </cfRule>
    <cfRule type="cellIs" dxfId="115" priority="66" operator="lessThanOrEqual">
      <formula>$H$24</formula>
    </cfRule>
  </conditionalFormatting>
  <conditionalFormatting sqref="I21:AX21">
    <cfRule type="cellIs" dxfId="114" priority="61" operator="lessThan">
      <formula>$G$21</formula>
    </cfRule>
    <cfRule type="cellIs" dxfId="113" priority="62" operator="greaterThanOrEqual">
      <formula>$G$21</formula>
    </cfRule>
  </conditionalFormatting>
  <conditionalFormatting sqref="I27:AX27">
    <cfRule type="cellIs" dxfId="112" priority="59" operator="greaterThan">
      <formula>$H$27</formula>
    </cfRule>
    <cfRule type="cellIs" dxfId="111" priority="60" operator="lessThanOrEqual">
      <formula>$H$27</formula>
    </cfRule>
  </conditionalFormatting>
  <conditionalFormatting sqref="I32:AX32">
    <cfRule type="cellIs" dxfId="110" priority="55" operator="greaterThan">
      <formula>$H$32</formula>
    </cfRule>
    <cfRule type="cellIs" dxfId="109" priority="56" operator="lessThanOrEqual">
      <formula>$H$32</formula>
    </cfRule>
  </conditionalFormatting>
  <conditionalFormatting sqref="I30:AX30">
    <cfRule type="cellIs" dxfId="108" priority="53" operator="greaterThan">
      <formula>$H$30</formula>
    </cfRule>
    <cfRule type="cellIs" dxfId="107" priority="54" operator="lessThanOrEqual">
      <formula>$H$30</formula>
    </cfRule>
  </conditionalFormatting>
  <conditionalFormatting sqref="I31:AX31">
    <cfRule type="cellIs" dxfId="106" priority="51" operator="greaterThan">
      <formula>$H$31</formula>
    </cfRule>
    <cfRule type="cellIs" dxfId="105" priority="52" operator="lessThanOrEqual">
      <formula>$H$31</formula>
    </cfRule>
  </conditionalFormatting>
  <conditionalFormatting sqref="I36:AX37">
    <cfRule type="cellIs" dxfId="104" priority="49" operator="greaterThan">
      <formula>$H$36</formula>
    </cfRule>
    <cfRule type="cellIs" dxfId="103" priority="50" operator="lessThanOrEqual">
      <formula>$H$36</formula>
    </cfRule>
  </conditionalFormatting>
  <conditionalFormatting sqref="I39:AX40">
    <cfRule type="cellIs" dxfId="102" priority="47" operator="greaterThan">
      <formula>$H$39</formula>
    </cfRule>
    <cfRule type="cellIs" dxfId="101" priority="48" operator="lessThanOrEqual">
      <formula>$H$39</formula>
    </cfRule>
  </conditionalFormatting>
  <conditionalFormatting sqref="I35:AX35">
    <cfRule type="cellIs" dxfId="100" priority="45" operator="greaterThan">
      <formula>$H$35</formula>
    </cfRule>
    <cfRule type="cellIs" dxfId="99" priority="46" operator="lessThanOrEqual">
      <formula>$H$35</formula>
    </cfRule>
  </conditionalFormatting>
  <conditionalFormatting sqref="S89">
    <cfRule type="iconSet" priority="44">
      <iconSet iconSet="3Symbols2">
        <cfvo type="percent" val="0"/>
        <cfvo type="num" val="0.95"/>
        <cfvo type="num" val="1"/>
      </iconSet>
    </cfRule>
  </conditionalFormatting>
  <conditionalFormatting sqref="I71:N71">
    <cfRule type="cellIs" dxfId="98" priority="41" operator="between">
      <formula>$C$66*0.95</formula>
      <formula>$C$66</formula>
    </cfRule>
    <cfRule type="cellIs" dxfId="97" priority="42" operator="greaterThanOrEqual">
      <formula>$C$66</formula>
    </cfRule>
    <cfRule type="cellIs" dxfId="96" priority="43" operator="lessThanOrEqual">
      <formula>$C$66*0.95</formula>
    </cfRule>
  </conditionalFormatting>
  <conditionalFormatting sqref="I74:N74">
    <cfRule type="cellIs" dxfId="95" priority="38" operator="between">
      <formula>$C$72*0.95</formula>
      <formula>$C$72</formula>
    </cfRule>
    <cfRule type="cellIs" dxfId="94" priority="39" operator="greaterThanOrEqual">
      <formula>$C$72</formula>
    </cfRule>
    <cfRule type="cellIs" dxfId="93" priority="40" operator="lessThanOrEqual">
      <formula>$C$72*0.95</formula>
    </cfRule>
  </conditionalFormatting>
  <conditionalFormatting sqref="I79:N79">
    <cfRule type="cellIs" dxfId="92" priority="35" operator="between">
      <formula>$C$75*0.95</formula>
      <formula>$C$75</formula>
    </cfRule>
    <cfRule type="cellIs" dxfId="91" priority="36" operator="greaterThanOrEqual">
      <formula>$C$75</formula>
    </cfRule>
    <cfRule type="cellIs" dxfId="90" priority="37" operator="lessThanOrEqual">
      <formula>$C$75*0.95</formula>
    </cfRule>
  </conditionalFormatting>
  <conditionalFormatting sqref="I83:N83">
    <cfRule type="cellIs" dxfId="89" priority="32" operator="between">
      <formula>$C$80*0.95</formula>
      <formula>$C$80</formula>
    </cfRule>
    <cfRule type="cellIs" dxfId="88" priority="33" operator="greaterThanOrEqual">
      <formula>$C$80</formula>
    </cfRule>
    <cfRule type="cellIs" dxfId="87" priority="34" operator="lessThanOrEqual">
      <formula>$C$80*0.95</formula>
    </cfRule>
  </conditionalFormatting>
  <conditionalFormatting sqref="I44:N62">
    <cfRule type="cellIs" dxfId="86" priority="29" operator="between">
      <formula>0.95</formula>
      <formula>1</formula>
    </cfRule>
    <cfRule type="cellIs" dxfId="85" priority="30" operator="greaterThanOrEqual">
      <formula>1</formula>
    </cfRule>
    <cfRule type="cellIs" dxfId="84" priority="31" operator="lessThanOrEqual">
      <formula>0.95</formula>
    </cfRule>
  </conditionalFormatting>
  <conditionalFormatting sqref="I16:N16">
    <cfRule type="expression" dxfId="83" priority="26">
      <formula>I16&lt;I3</formula>
    </cfRule>
    <cfRule type="expression" dxfId="82" priority="27">
      <formula>I16&gt;I3</formula>
    </cfRule>
    <cfRule type="expression" dxfId="81" priority="28">
      <formula>I16=I3</formula>
    </cfRule>
  </conditionalFormatting>
  <conditionalFormatting sqref="J16:N16">
    <cfRule type="expression" dxfId="80" priority="23">
      <formula>J16&lt;J3</formula>
    </cfRule>
    <cfRule type="expression" dxfId="79" priority="24">
      <formula>J16&gt;J3</formula>
    </cfRule>
    <cfRule type="expression" dxfId="78" priority="25">
      <formula>J16=J3</formula>
    </cfRule>
  </conditionalFormatting>
  <conditionalFormatting sqref="I17:N17">
    <cfRule type="cellIs" dxfId="77" priority="22" operator="lessThan">
      <formula>2.7</formula>
    </cfRule>
  </conditionalFormatting>
  <conditionalFormatting sqref="I87:N87">
    <cfRule type="iconSet" priority="20">
      <iconSet iconSet="3Symbols2">
        <cfvo type="percent" val="0"/>
        <cfvo type="num" val="0.95" gte="0"/>
        <cfvo type="num" val="1"/>
      </iconSet>
    </cfRule>
  </conditionalFormatting>
  <conditionalFormatting sqref="K87">
    <cfRule type="iconSet" priority="19">
      <iconSet iconSet="3Symbols2">
        <cfvo type="percent" val="0"/>
        <cfvo type="num" val="0.95" gte="0"/>
        <cfvo type="num" val="1"/>
      </iconSet>
    </cfRule>
  </conditionalFormatting>
  <conditionalFormatting sqref="L87">
    <cfRule type="iconSet" priority="18">
      <iconSet iconSet="3Symbols2">
        <cfvo type="percent" val="0"/>
        <cfvo type="num" val="0.95" gte="0"/>
        <cfvo type="num" val="1"/>
      </iconSet>
    </cfRule>
  </conditionalFormatting>
  <conditionalFormatting sqref="M87">
    <cfRule type="iconSet" priority="17">
      <iconSet iconSet="3Symbols2">
        <cfvo type="percent" val="0"/>
        <cfvo type="num" val="0.95" gte="0"/>
        <cfvo type="num" val="1"/>
      </iconSet>
    </cfRule>
  </conditionalFormatting>
  <conditionalFormatting sqref="N87">
    <cfRule type="iconSet" priority="16">
      <iconSet iconSet="3Symbols2">
        <cfvo type="percent" val="0"/>
        <cfvo type="num" val="0.95" gte="0"/>
        <cfvo type="num" val="1"/>
      </iconSet>
    </cfRule>
  </conditionalFormatting>
  <conditionalFormatting sqref="I21:N39 I44:N45">
    <cfRule type="cellIs" dxfId="76" priority="14" operator="equal">
      <formula>0</formula>
    </cfRule>
  </conditionalFormatting>
  <conditionalFormatting sqref="I68 I48:N48">
    <cfRule type="expression" dxfId="75" priority="12">
      <formula>$I$45=0</formula>
    </cfRule>
  </conditionalFormatting>
  <conditionalFormatting sqref="J68 J48">
    <cfRule type="expression" dxfId="74" priority="11">
      <formula>$J$45=0</formula>
    </cfRule>
  </conditionalFormatting>
  <conditionalFormatting sqref="K68 K48">
    <cfRule type="expression" dxfId="73" priority="10">
      <formula>$K$45=0</formula>
    </cfRule>
  </conditionalFormatting>
  <conditionalFormatting sqref="L68 L48">
    <cfRule type="expression" dxfId="72" priority="9">
      <formula>$L$45=0</formula>
    </cfRule>
  </conditionalFormatting>
  <conditionalFormatting sqref="M68 M48">
    <cfRule type="expression" dxfId="71" priority="8">
      <formula>$M$45=0</formula>
    </cfRule>
  </conditionalFormatting>
  <conditionalFormatting sqref="N68 N48">
    <cfRule type="expression" dxfId="70" priority="7">
      <formula>$N$45=0</formula>
    </cfRule>
  </conditionalFormatting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>
    <oddHeader>&amp;C&amp;"Arial,Fett"&amp;14Bewertungssystem ohne Garage</oddHeader>
  </headerFooter>
  <rowBreaks count="1" manualBreakCount="1">
    <brk id="96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S110"/>
  <sheetViews>
    <sheetView view="pageBreakPreview" zoomScale="80" zoomScaleNormal="70" zoomScaleSheetLayoutView="80" zoomScalePageLayoutView="50" workbookViewId="0">
      <selection activeCell="N96" sqref="A1:N96"/>
    </sheetView>
  </sheetViews>
  <sheetFormatPr baseColWidth="10" defaultRowHeight="12.75"/>
  <cols>
    <col min="1" max="1" width="5.85546875" style="1" customWidth="1"/>
    <col min="2" max="2" width="22.28515625" style="2" customWidth="1"/>
    <col min="3" max="3" width="6.140625" style="2" customWidth="1"/>
    <col min="4" max="4" width="9.7109375" style="1" customWidth="1"/>
    <col min="5" max="5" width="21.42578125" style="1" customWidth="1"/>
    <col min="6" max="6" width="5.85546875" style="2" customWidth="1"/>
    <col min="7" max="7" width="9.85546875" style="2" customWidth="1"/>
    <col min="8" max="8" width="13.140625" style="2" customWidth="1"/>
    <col min="9" max="9" width="10.7109375" style="2" customWidth="1"/>
    <col min="10" max="14" width="12.7109375" style="2" customWidth="1"/>
    <col min="15" max="18" width="11.42578125" style="2" customWidth="1"/>
    <col min="19" max="19" width="12" style="2" customWidth="1"/>
    <col min="20" max="28" width="11.42578125" style="2" customWidth="1"/>
    <col min="29" max="29" width="12" style="2" customWidth="1"/>
    <col min="30" max="38" width="11.42578125" style="2" customWidth="1"/>
    <col min="39" max="39" width="12" style="2" customWidth="1"/>
    <col min="40" max="46" width="11.42578125" style="2" customWidth="1"/>
    <col min="47" max="48" width="11.42578125" style="2" hidden="1" customWidth="1"/>
    <col min="49" max="50" width="11.42578125" style="2" customWidth="1"/>
    <col min="51" max="51" width="7.42578125" style="5" customWidth="1"/>
    <col min="52" max="52" width="23.7109375" style="6" customWidth="1"/>
    <col min="53" max="53" width="11.42578125" style="6" customWidth="1"/>
    <col min="54" max="54" width="13" style="5" customWidth="1"/>
    <col min="55" max="55" width="24.42578125" style="5" customWidth="1"/>
    <col min="56" max="58" width="11.42578125" style="6" customWidth="1"/>
    <col min="59" max="59" width="15.28515625" style="6" customWidth="1"/>
    <col min="60" max="61" width="11.42578125" style="6" customWidth="1"/>
    <col min="62" max="62" width="11.42578125" style="7" customWidth="1"/>
    <col min="63" max="63" width="11.42578125" style="7" hidden="1" customWidth="1"/>
    <col min="64" max="68" width="11.42578125" style="6" hidden="1" customWidth="1"/>
    <col min="69" max="72" width="11.42578125" style="6" customWidth="1"/>
    <col min="73" max="74" width="11.42578125" style="67" customWidth="1"/>
    <col min="75" max="75" width="11.42578125" style="7"/>
    <col min="76" max="76" width="11.42578125" style="7" customWidth="1"/>
    <col min="77" max="77" width="11.42578125" style="6" customWidth="1"/>
    <col min="78" max="79" width="11.42578125" style="7" customWidth="1"/>
    <col min="80" max="81" width="11.42578125" style="6" customWidth="1"/>
    <col min="82" max="84" width="11.42578125" style="6" hidden="1" customWidth="1"/>
    <col min="85" max="88" width="11.42578125" style="6" customWidth="1"/>
    <col min="89" max="89" width="11.42578125" style="7" customWidth="1"/>
    <col min="90" max="90" width="11.42578125" style="67" customWidth="1"/>
    <col min="91" max="91" width="11.42578125" style="6" customWidth="1"/>
    <col min="92" max="92" width="11.42578125" style="7" customWidth="1"/>
    <col min="93" max="93" width="11.42578125" style="7"/>
    <col min="94" max="94" width="11.42578125" style="9"/>
    <col min="95" max="95" width="11.42578125" style="2"/>
    <col min="96" max="16384" width="11.42578125" style="10"/>
  </cols>
  <sheetData>
    <row r="1" spans="1:95" ht="17.25" customHeight="1" thickBot="1">
      <c r="A1" s="14"/>
      <c r="B1" s="15"/>
      <c r="C1" s="14"/>
      <c r="D1" s="298"/>
      <c r="E1" s="298"/>
      <c r="F1" s="298"/>
      <c r="G1" s="12"/>
      <c r="H1" s="298"/>
      <c r="I1" s="246" t="s">
        <v>0</v>
      </c>
      <c r="J1" s="232">
        <v>1</v>
      </c>
      <c r="K1" s="299" t="s">
        <v>85</v>
      </c>
      <c r="L1" s="299" t="s">
        <v>86</v>
      </c>
      <c r="M1" s="299" t="s">
        <v>87</v>
      </c>
      <c r="N1" s="299" t="s">
        <v>87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  <c r="AH1" s="150"/>
      <c r="AI1" s="148"/>
      <c r="AJ1" s="148"/>
      <c r="AK1" s="148"/>
      <c r="AL1" s="148"/>
      <c r="AM1" s="148"/>
      <c r="AN1" s="148"/>
      <c r="AO1" s="148"/>
      <c r="AP1" s="148"/>
      <c r="AQ1" s="149"/>
      <c r="AR1" s="148"/>
      <c r="AS1" s="149"/>
      <c r="AT1" s="148"/>
      <c r="AU1" s="148"/>
      <c r="AV1" s="150"/>
      <c r="AW1" s="148"/>
      <c r="AX1" s="148"/>
      <c r="AY1" s="14"/>
      <c r="AZ1" s="15"/>
      <c r="BA1" s="14"/>
      <c r="BB1" s="298"/>
      <c r="BC1" s="298"/>
      <c r="BD1" s="298"/>
      <c r="BE1" s="298"/>
      <c r="BF1" s="12"/>
      <c r="BG1" s="298"/>
      <c r="BH1" s="14"/>
      <c r="BI1" s="14"/>
      <c r="BJ1" s="298"/>
      <c r="BK1" s="14"/>
      <c r="BL1" s="14"/>
      <c r="BM1" s="298"/>
      <c r="BN1" s="14"/>
      <c r="BO1" s="14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298"/>
      <c r="CA1" s="14"/>
      <c r="CB1" s="14"/>
      <c r="CC1" s="14"/>
      <c r="CD1" s="14"/>
      <c r="CE1" s="14"/>
      <c r="CF1" s="14"/>
      <c r="CG1" s="7"/>
      <c r="CH1" s="14"/>
      <c r="CI1" s="14"/>
      <c r="CJ1" s="298"/>
      <c r="CK1" s="14"/>
      <c r="CL1" s="14"/>
      <c r="CM1" s="14"/>
      <c r="CO1" s="14"/>
      <c r="CP1" s="1"/>
    </row>
    <row r="2" spans="1:95" ht="12.75" customHeight="1">
      <c r="A2" s="6"/>
      <c r="B2" s="6"/>
      <c r="C2" s="394" t="s">
        <v>1</v>
      </c>
      <c r="D2" s="120" t="s">
        <v>2</v>
      </c>
      <c r="E2" s="121" t="s">
        <v>68</v>
      </c>
      <c r="F2" s="121"/>
      <c r="G2" s="125"/>
      <c r="H2" s="125"/>
      <c r="I2" s="247">
        <v>9096.84</v>
      </c>
      <c r="J2" s="233">
        <v>39665.279999999999</v>
      </c>
      <c r="K2" s="18">
        <f>K3*1.15</f>
        <v>39330</v>
      </c>
      <c r="L2" s="18">
        <f>L3*1.15</f>
        <v>39330</v>
      </c>
      <c r="M2" s="18">
        <f>M3*1.15</f>
        <v>39330</v>
      </c>
      <c r="N2" s="18">
        <f>N3*1.15</f>
        <v>39330</v>
      </c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6"/>
      <c r="BA2" s="19"/>
      <c r="BB2" s="20"/>
      <c r="BC2" s="20"/>
      <c r="BD2" s="20"/>
      <c r="BE2" s="20"/>
      <c r="BF2" s="20"/>
      <c r="BG2" s="20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0"/>
      <c r="CH2" s="21"/>
      <c r="CI2" s="21"/>
      <c r="CJ2" s="21"/>
      <c r="CK2" s="21"/>
      <c r="CL2" s="21"/>
      <c r="CM2" s="21"/>
      <c r="CN2" s="21"/>
      <c r="CO2" s="6"/>
      <c r="CP2" s="2"/>
    </row>
    <row r="3" spans="1:95">
      <c r="A3" s="6"/>
      <c r="B3" s="6"/>
      <c r="C3" s="395"/>
      <c r="D3" s="22" t="s">
        <v>3</v>
      </c>
      <c r="E3" s="12" t="s">
        <v>69</v>
      </c>
      <c r="F3" s="12"/>
      <c r="G3" s="20"/>
      <c r="H3" s="20"/>
      <c r="I3" s="248">
        <v>7582.4</v>
      </c>
      <c r="J3" s="234">
        <v>34125.96</v>
      </c>
      <c r="K3" s="23">
        <v>34200</v>
      </c>
      <c r="L3" s="23">
        <v>34200</v>
      </c>
      <c r="M3" s="23">
        <v>34200</v>
      </c>
      <c r="N3" s="23">
        <v>34200</v>
      </c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6"/>
      <c r="BA3" s="19"/>
      <c r="BB3" s="20"/>
      <c r="BC3" s="20"/>
      <c r="BD3" s="20"/>
      <c r="BE3" s="20"/>
      <c r="BF3" s="20"/>
      <c r="BG3" s="20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0"/>
      <c r="CH3" s="21"/>
      <c r="CI3" s="21"/>
      <c r="CJ3" s="21"/>
      <c r="CK3" s="21"/>
      <c r="CL3" s="21"/>
      <c r="CM3" s="21"/>
      <c r="CN3" s="21"/>
      <c r="CO3" s="6"/>
      <c r="CP3" s="2"/>
    </row>
    <row r="4" spans="1:95">
      <c r="A4" s="6"/>
      <c r="B4" s="6"/>
      <c r="C4" s="395"/>
      <c r="D4" s="22" t="s">
        <v>4</v>
      </c>
      <c r="E4" s="12" t="s">
        <v>70</v>
      </c>
      <c r="F4" s="12"/>
      <c r="G4" s="20"/>
      <c r="H4" s="20"/>
      <c r="I4" s="248">
        <v>5198.7299999999996</v>
      </c>
      <c r="J4" s="234">
        <v>21937.54</v>
      </c>
      <c r="K4" s="23">
        <v>22000</v>
      </c>
      <c r="L4" s="23">
        <v>22000</v>
      </c>
      <c r="M4" s="23">
        <v>22000</v>
      </c>
      <c r="N4" s="23">
        <v>22000</v>
      </c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6"/>
      <c r="BA4" s="19"/>
      <c r="BB4" s="20"/>
      <c r="BC4" s="20"/>
      <c r="BD4" s="20"/>
      <c r="BE4" s="20"/>
      <c r="BF4" s="20"/>
      <c r="BG4" s="20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20"/>
      <c r="CH4" s="3"/>
      <c r="CI4" s="3"/>
      <c r="CJ4" s="3"/>
      <c r="CK4" s="3"/>
      <c r="CL4" s="3"/>
      <c r="CM4" s="3"/>
      <c r="CN4" s="3"/>
      <c r="CO4" s="6"/>
      <c r="CP4" s="2"/>
    </row>
    <row r="5" spans="1:95">
      <c r="A5" s="6"/>
      <c r="B5" s="6"/>
      <c r="C5" s="395"/>
      <c r="D5" s="22" t="s">
        <v>5</v>
      </c>
      <c r="E5" s="12" t="s">
        <v>71</v>
      </c>
      <c r="F5" s="12"/>
      <c r="G5" s="20"/>
      <c r="H5" s="20"/>
      <c r="I5" s="248">
        <v>867.12</v>
      </c>
      <c r="J5" s="234">
        <v>3561.79</v>
      </c>
      <c r="K5" s="23">
        <v>3500</v>
      </c>
      <c r="L5" s="23">
        <v>3500</v>
      </c>
      <c r="M5" s="23">
        <v>3500</v>
      </c>
      <c r="N5" s="23">
        <v>3500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6"/>
      <c r="BA5" s="19"/>
      <c r="BB5" s="20"/>
      <c r="BC5" s="20"/>
      <c r="BD5" s="20"/>
      <c r="BE5" s="20"/>
      <c r="BF5" s="20"/>
      <c r="BG5" s="20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20"/>
      <c r="CH5" s="3"/>
      <c r="CI5" s="3"/>
      <c r="CJ5" s="3"/>
      <c r="CK5" s="3"/>
      <c r="CL5" s="3"/>
      <c r="CM5" s="3"/>
      <c r="CN5" s="3"/>
      <c r="CO5" s="6"/>
      <c r="CP5" s="2"/>
    </row>
    <row r="6" spans="1:95">
      <c r="A6" s="6"/>
      <c r="B6" s="6"/>
      <c r="C6" s="395"/>
      <c r="D6" s="22" t="s">
        <v>6</v>
      </c>
      <c r="E6" s="12" t="s">
        <v>72</v>
      </c>
      <c r="F6" s="12"/>
      <c r="G6" s="20"/>
      <c r="H6" s="20"/>
      <c r="I6" s="248">
        <v>2695.28</v>
      </c>
      <c r="J6" s="234">
        <v>4040.81</v>
      </c>
      <c r="K6" s="23">
        <v>4000</v>
      </c>
      <c r="L6" s="23"/>
      <c r="M6" s="23"/>
      <c r="N6" s="23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6"/>
      <c r="BA6" s="19"/>
      <c r="BB6" s="20"/>
      <c r="BC6" s="20"/>
      <c r="BD6" s="20"/>
      <c r="BE6" s="20"/>
      <c r="BF6" s="20"/>
      <c r="BG6" s="20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20"/>
      <c r="CH6" s="3"/>
      <c r="CI6" s="3"/>
      <c r="CJ6" s="3"/>
      <c r="CK6" s="3"/>
      <c r="CL6" s="3"/>
      <c r="CM6" s="3"/>
      <c r="CN6" s="3"/>
      <c r="CO6" s="6"/>
      <c r="CP6" s="2"/>
    </row>
    <row r="7" spans="1:95">
      <c r="A7" s="6"/>
      <c r="B7" s="6"/>
      <c r="C7" s="395"/>
      <c r="D7" s="22" t="s">
        <v>7</v>
      </c>
      <c r="E7" s="12" t="s">
        <v>73</v>
      </c>
      <c r="F7" s="12"/>
      <c r="G7" s="20"/>
      <c r="H7" s="20"/>
      <c r="I7" s="248">
        <v>57.06</v>
      </c>
      <c r="J7" s="234">
        <v>289.18</v>
      </c>
      <c r="K7" s="23">
        <v>300</v>
      </c>
      <c r="L7" s="23">
        <v>300</v>
      </c>
      <c r="M7" s="23">
        <v>300</v>
      </c>
      <c r="N7" s="23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6"/>
      <c r="BA7" s="19"/>
      <c r="BB7" s="20"/>
      <c r="BC7" s="20"/>
      <c r="BD7" s="20"/>
      <c r="BE7" s="20"/>
      <c r="BF7" s="20"/>
      <c r="BG7" s="20"/>
      <c r="BH7" s="3"/>
      <c r="BI7" s="3"/>
      <c r="BJ7" s="3"/>
      <c r="BK7" s="3"/>
      <c r="BL7" s="3"/>
      <c r="BM7" s="24"/>
      <c r="BN7" s="3"/>
      <c r="BO7" s="3"/>
      <c r="BP7" s="3"/>
      <c r="BQ7" s="3"/>
      <c r="BR7" s="3"/>
      <c r="BS7" s="24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20"/>
      <c r="CH7" s="3"/>
      <c r="CI7" s="3"/>
      <c r="CJ7" s="3"/>
      <c r="CK7" s="3"/>
      <c r="CL7" s="3"/>
      <c r="CM7" s="3"/>
      <c r="CN7" s="25"/>
      <c r="CO7" s="6"/>
      <c r="CP7" s="2"/>
    </row>
    <row r="8" spans="1:95">
      <c r="A8" s="6"/>
      <c r="B8" s="6"/>
      <c r="C8" s="395"/>
      <c r="D8" s="22" t="s">
        <v>54</v>
      </c>
      <c r="E8" s="12" t="s">
        <v>74</v>
      </c>
      <c r="F8" s="12"/>
      <c r="G8" s="20"/>
      <c r="H8" s="20"/>
      <c r="I8" s="248">
        <v>514.23</v>
      </c>
      <c r="J8" s="234">
        <v>2438.84</v>
      </c>
      <c r="K8" s="23">
        <v>2500</v>
      </c>
      <c r="L8" s="23">
        <v>2500</v>
      </c>
      <c r="M8" s="23">
        <v>2500</v>
      </c>
      <c r="N8" s="23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6"/>
      <c r="BA8" s="19"/>
      <c r="BB8" s="20"/>
      <c r="BC8" s="20"/>
      <c r="BD8" s="20"/>
      <c r="BE8" s="20"/>
      <c r="BF8" s="20"/>
      <c r="BG8" s="20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20"/>
      <c r="CH8" s="3"/>
      <c r="CI8" s="3"/>
      <c r="CJ8" s="3"/>
      <c r="CK8" s="3"/>
      <c r="CL8" s="3"/>
      <c r="CM8" s="3"/>
      <c r="CN8" s="3"/>
      <c r="CO8" s="6"/>
      <c r="CP8" s="2"/>
    </row>
    <row r="9" spans="1:95">
      <c r="A9" s="6"/>
      <c r="B9" s="6"/>
      <c r="C9" s="395"/>
      <c r="D9" s="22" t="s">
        <v>8</v>
      </c>
      <c r="E9" s="12" t="s">
        <v>75</v>
      </c>
      <c r="F9" s="12"/>
      <c r="G9" s="20"/>
      <c r="H9" s="20"/>
      <c r="I9" s="248">
        <v>945.26</v>
      </c>
      <c r="J9" s="234">
        <v>5898.61</v>
      </c>
      <c r="K9" s="23">
        <v>5900</v>
      </c>
      <c r="L9" s="23">
        <v>5900</v>
      </c>
      <c r="M9" s="23">
        <v>5900</v>
      </c>
      <c r="N9" s="23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6"/>
      <c r="BA9" s="19"/>
      <c r="BB9" s="20"/>
      <c r="BC9" s="20"/>
      <c r="BD9" s="20"/>
      <c r="BE9" s="20"/>
      <c r="BF9" s="20"/>
      <c r="BG9" s="20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20"/>
      <c r="CH9" s="3"/>
      <c r="CI9" s="3"/>
      <c r="CJ9" s="3"/>
      <c r="CK9" s="3"/>
      <c r="CL9" s="3"/>
      <c r="CM9" s="3"/>
      <c r="CN9" s="3"/>
      <c r="CO9" s="6"/>
      <c r="CP9" s="2"/>
    </row>
    <row r="10" spans="1:95" s="27" customFormat="1">
      <c r="A10" s="6"/>
      <c r="B10" s="6"/>
      <c r="C10" s="395"/>
      <c r="D10" s="22" t="s">
        <v>9</v>
      </c>
      <c r="E10" s="12" t="s">
        <v>80</v>
      </c>
      <c r="F10" s="20"/>
      <c r="G10" s="20"/>
      <c r="H10" s="20"/>
      <c r="I10" s="248">
        <v>31</v>
      </c>
      <c r="J10" s="234">
        <v>254</v>
      </c>
      <c r="K10" s="23">
        <v>250</v>
      </c>
      <c r="L10" s="23">
        <v>250</v>
      </c>
      <c r="M10" s="23"/>
      <c r="N10" s="23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6"/>
      <c r="AZ10" s="6"/>
      <c r="BA10" s="19"/>
      <c r="BB10" s="20"/>
      <c r="BC10" s="20"/>
      <c r="BD10" s="20"/>
      <c r="BE10" s="20"/>
      <c r="BF10" s="20"/>
      <c r="BG10" s="20"/>
      <c r="BH10" s="26"/>
      <c r="BI10" s="26"/>
      <c r="BJ10" s="26"/>
      <c r="BK10" s="26"/>
      <c r="BL10" s="26"/>
      <c r="BM10" s="26"/>
      <c r="BN10" s="26"/>
      <c r="BO10" s="26"/>
      <c r="BP10" s="3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0"/>
      <c r="CH10" s="3"/>
      <c r="CI10" s="3"/>
      <c r="CJ10" s="3"/>
      <c r="CK10" s="3"/>
      <c r="CL10" s="3"/>
      <c r="CM10" s="3"/>
      <c r="CN10" s="3"/>
      <c r="CO10" s="6"/>
      <c r="CP10" s="6"/>
      <c r="CQ10" s="6"/>
    </row>
    <row r="11" spans="1:95">
      <c r="A11" s="6"/>
      <c r="B11" s="6"/>
      <c r="C11" s="395"/>
      <c r="D11" s="22" t="s">
        <v>10</v>
      </c>
      <c r="E11" s="12" t="s">
        <v>76</v>
      </c>
      <c r="F11" s="12"/>
      <c r="G11" s="20"/>
      <c r="H11" s="20"/>
      <c r="I11" s="248">
        <v>133.75</v>
      </c>
      <c r="J11" s="234">
        <v>0</v>
      </c>
      <c r="K11" s="23">
        <v>0</v>
      </c>
      <c r="L11" s="23">
        <v>0</v>
      </c>
      <c r="M11" s="23">
        <v>0</v>
      </c>
      <c r="N11" s="23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6"/>
      <c r="BA11" s="19"/>
      <c r="BB11" s="20"/>
      <c r="BC11" s="20"/>
      <c r="BD11" s="20"/>
      <c r="BE11" s="20"/>
      <c r="BF11" s="20"/>
      <c r="BG11" s="20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20"/>
      <c r="CH11" s="3"/>
      <c r="CI11" s="3"/>
      <c r="CJ11" s="3"/>
      <c r="CK11" s="3"/>
      <c r="CL11" s="3"/>
      <c r="CM11" s="3"/>
      <c r="CN11" s="3"/>
      <c r="CO11" s="6"/>
      <c r="CP11" s="2"/>
    </row>
    <row r="12" spans="1:95">
      <c r="A12" s="6"/>
      <c r="B12" s="6"/>
      <c r="C12" s="395"/>
      <c r="D12" s="22" t="s">
        <v>11</v>
      </c>
      <c r="E12" s="12" t="s">
        <v>81</v>
      </c>
      <c r="F12" s="12"/>
      <c r="G12" s="20"/>
      <c r="H12" s="20"/>
      <c r="I12" s="248">
        <v>27060.12</v>
      </c>
      <c r="J12" s="234">
        <v>121552.73</v>
      </c>
      <c r="K12" s="23">
        <v>120000</v>
      </c>
      <c r="L12" s="23">
        <v>120000</v>
      </c>
      <c r="M12" s="23"/>
      <c r="N12" s="23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6"/>
      <c r="BA12" s="19"/>
      <c r="BB12" s="20"/>
      <c r="BC12" s="20"/>
      <c r="BD12" s="20"/>
      <c r="BE12" s="20"/>
      <c r="BF12" s="20"/>
      <c r="BG12" s="20"/>
      <c r="BH12" s="21"/>
      <c r="BI12" s="21"/>
      <c r="BJ12" s="21"/>
      <c r="BK12" s="21"/>
      <c r="BL12" s="21"/>
      <c r="BM12" s="21"/>
      <c r="BN12" s="21"/>
      <c r="BO12" s="21"/>
      <c r="BP12" s="3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0"/>
      <c r="CH12" s="21"/>
      <c r="CI12" s="21"/>
      <c r="CJ12" s="21"/>
      <c r="CK12" s="21"/>
      <c r="CL12" s="21"/>
      <c r="CM12" s="3"/>
      <c r="CN12" s="3"/>
      <c r="CO12" s="6"/>
      <c r="CP12" s="2"/>
    </row>
    <row r="13" spans="1:95">
      <c r="A13" s="6"/>
      <c r="B13" s="6"/>
      <c r="C13" s="395"/>
      <c r="D13" s="22" t="s">
        <v>12</v>
      </c>
      <c r="E13" s="12" t="s">
        <v>82</v>
      </c>
      <c r="F13" s="12"/>
      <c r="G13" s="20"/>
      <c r="H13" s="20"/>
      <c r="I13" s="249">
        <v>3119.36</v>
      </c>
      <c r="J13" s="235">
        <v>22103.96</v>
      </c>
      <c r="K13" s="28">
        <v>22000</v>
      </c>
      <c r="L13" s="28">
        <v>22000</v>
      </c>
      <c r="M13" s="28">
        <v>22000</v>
      </c>
      <c r="N13" s="28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6"/>
      <c r="BA13" s="19"/>
      <c r="BB13" s="20"/>
      <c r="BC13" s="20"/>
      <c r="BD13" s="20"/>
      <c r="BE13" s="20"/>
      <c r="BF13" s="20"/>
      <c r="BG13" s="20"/>
      <c r="BH13" s="29"/>
      <c r="BI13" s="29"/>
      <c r="BJ13" s="29"/>
      <c r="BK13" s="29"/>
      <c r="BL13" s="29"/>
      <c r="BM13" s="29"/>
      <c r="BN13" s="29"/>
      <c r="BO13" s="29"/>
      <c r="BP13" s="3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0"/>
      <c r="CH13" s="3"/>
      <c r="CI13" s="3"/>
      <c r="CJ13" s="3"/>
      <c r="CK13" s="3"/>
      <c r="CL13" s="3"/>
      <c r="CM13" s="3"/>
      <c r="CN13" s="3"/>
      <c r="CO13" s="6"/>
      <c r="CP13" s="2"/>
    </row>
    <row r="14" spans="1:95">
      <c r="A14" s="6"/>
      <c r="B14" s="6"/>
      <c r="C14" s="395"/>
      <c r="D14" s="22" t="s">
        <v>13</v>
      </c>
      <c r="E14" s="12" t="s">
        <v>77</v>
      </c>
      <c r="F14" s="20"/>
      <c r="G14" s="20"/>
      <c r="H14" s="20"/>
      <c r="I14" s="249">
        <v>3522.68</v>
      </c>
      <c r="J14" s="235">
        <v>19998.27</v>
      </c>
      <c r="K14" s="28">
        <v>20000</v>
      </c>
      <c r="L14" s="28">
        <v>20000</v>
      </c>
      <c r="M14" s="28">
        <v>20000</v>
      </c>
      <c r="N14" s="28">
        <v>20000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6"/>
      <c r="BA14" s="19"/>
      <c r="BB14" s="20"/>
      <c r="BC14" s="20"/>
      <c r="BD14" s="20"/>
      <c r="BE14" s="20"/>
      <c r="BF14" s="20"/>
      <c r="BG14" s="20"/>
      <c r="BH14" s="29"/>
      <c r="BI14" s="29"/>
      <c r="BJ14" s="29"/>
      <c r="BK14" s="29"/>
      <c r="BL14" s="29"/>
      <c r="BM14" s="29"/>
      <c r="BN14" s="29"/>
      <c r="BO14" s="29"/>
      <c r="BP14" s="3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0"/>
      <c r="CH14" s="3"/>
      <c r="CI14" s="3"/>
      <c r="CJ14" s="3"/>
      <c r="CK14" s="3"/>
      <c r="CL14" s="3"/>
      <c r="CM14" s="3"/>
      <c r="CN14" s="3"/>
      <c r="CO14" s="6"/>
      <c r="CP14" s="2"/>
    </row>
    <row r="15" spans="1:95">
      <c r="A15" s="6"/>
      <c r="B15" s="6"/>
      <c r="C15" s="395"/>
      <c r="D15" s="22" t="s">
        <v>14</v>
      </c>
      <c r="E15" s="12" t="s">
        <v>78</v>
      </c>
      <c r="F15" s="20"/>
      <c r="G15" s="20"/>
      <c r="H15" s="20"/>
      <c r="I15" s="249">
        <v>828.35</v>
      </c>
      <c r="J15" s="235">
        <v>2907.08</v>
      </c>
      <c r="K15" s="28">
        <v>2900</v>
      </c>
      <c r="L15" s="28">
        <v>2900</v>
      </c>
      <c r="M15" s="28">
        <v>2900</v>
      </c>
      <c r="N15" s="28">
        <v>2900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6"/>
      <c r="BA15" s="19"/>
      <c r="BB15" s="20"/>
      <c r="BC15" s="20"/>
      <c r="BD15" s="20"/>
      <c r="BE15" s="20"/>
      <c r="BF15" s="20"/>
      <c r="BG15" s="20"/>
      <c r="BH15" s="29"/>
      <c r="BI15" s="29"/>
      <c r="BJ15" s="29"/>
      <c r="BK15" s="29"/>
      <c r="BL15" s="29"/>
      <c r="BM15" s="29"/>
      <c r="BN15" s="29"/>
      <c r="BO15" s="29"/>
      <c r="BP15" s="3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0"/>
      <c r="CH15" s="3"/>
      <c r="CI15" s="3"/>
      <c r="CJ15" s="3"/>
      <c r="CK15" s="3"/>
      <c r="CL15" s="3"/>
      <c r="CM15" s="3"/>
      <c r="CN15" s="3"/>
      <c r="CO15" s="6"/>
      <c r="CP15" s="2"/>
    </row>
    <row r="16" spans="1:95">
      <c r="A16" s="6"/>
      <c r="B16" s="6"/>
      <c r="C16" s="395"/>
      <c r="D16" s="22" t="s">
        <v>15</v>
      </c>
      <c r="E16" s="12" t="s">
        <v>79</v>
      </c>
      <c r="F16" s="20"/>
      <c r="G16" s="20"/>
      <c r="H16" s="20"/>
      <c r="I16" s="248">
        <v>271.83</v>
      </c>
      <c r="J16" s="234">
        <v>620.04999999999995</v>
      </c>
      <c r="K16" s="23">
        <v>600</v>
      </c>
      <c r="L16" s="23">
        <v>600</v>
      </c>
      <c r="M16" s="23">
        <v>600</v>
      </c>
      <c r="N16" s="23">
        <v>600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6"/>
      <c r="BA16" s="19"/>
      <c r="BB16" s="20"/>
      <c r="BC16" s="20"/>
      <c r="BD16" s="20"/>
      <c r="BE16" s="20"/>
      <c r="BF16" s="20"/>
      <c r="BG16" s="20"/>
      <c r="BH16" s="26"/>
      <c r="BI16" s="26"/>
      <c r="BJ16" s="26"/>
      <c r="BK16" s="26"/>
      <c r="BL16" s="26"/>
      <c r="BM16" s="26"/>
      <c r="BN16" s="26"/>
      <c r="BO16" s="26"/>
      <c r="BP16" s="3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0"/>
      <c r="CH16" s="3"/>
      <c r="CI16" s="3"/>
      <c r="CJ16" s="3"/>
      <c r="CK16" s="3"/>
      <c r="CL16" s="3"/>
      <c r="CM16" s="3"/>
      <c r="CN16" s="3"/>
      <c r="CO16" s="6"/>
      <c r="CP16" s="2"/>
    </row>
    <row r="17" spans="1:95" ht="13.5" thickBot="1">
      <c r="A17" s="6"/>
      <c r="B17" s="6"/>
      <c r="C17" s="396"/>
      <c r="D17" s="122" t="s">
        <v>16</v>
      </c>
      <c r="E17" s="123" t="s">
        <v>83</v>
      </c>
      <c r="F17" s="124"/>
      <c r="G17" s="124"/>
      <c r="H17" s="124"/>
      <c r="I17" s="250">
        <v>140</v>
      </c>
      <c r="J17" s="236">
        <v>2323.58</v>
      </c>
      <c r="K17" s="32">
        <v>1500</v>
      </c>
      <c r="L17" s="32"/>
      <c r="M17" s="32"/>
      <c r="N17" s="32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6"/>
      <c r="BA17" s="19"/>
      <c r="BB17" s="20"/>
      <c r="BC17" s="20"/>
      <c r="BD17" s="20"/>
      <c r="BE17" s="20"/>
      <c r="BF17" s="20"/>
      <c r="BG17" s="20"/>
      <c r="BH17" s="26"/>
      <c r="BI17" s="26"/>
      <c r="BJ17" s="26"/>
      <c r="BK17" s="26"/>
      <c r="BL17" s="26"/>
      <c r="BM17" s="26"/>
      <c r="BN17" s="26"/>
      <c r="BO17" s="26"/>
      <c r="BP17" s="3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0"/>
      <c r="CH17" s="3"/>
      <c r="CI17" s="3"/>
      <c r="CJ17" s="3"/>
      <c r="CK17" s="3"/>
      <c r="CL17" s="3"/>
      <c r="CM17" s="3"/>
      <c r="CN17" s="3"/>
      <c r="CO17" s="6"/>
      <c r="CP17" s="2"/>
    </row>
    <row r="18" spans="1:95" ht="5.0999999999999996" customHeight="1">
      <c r="A18" s="6"/>
      <c r="B18" s="6"/>
      <c r="C18" s="19"/>
      <c r="D18" s="20"/>
      <c r="E18" s="12"/>
      <c r="F18" s="20"/>
      <c r="G18" s="20"/>
      <c r="H18" s="20"/>
      <c r="I18" s="251"/>
      <c r="J18" s="237"/>
      <c r="K18" s="33"/>
      <c r="L18" s="33"/>
      <c r="M18" s="33"/>
      <c r="N18" s="209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3"/>
      <c r="AW18" s="26"/>
      <c r="AX18" s="26"/>
      <c r="AY18" s="6"/>
      <c r="BA18" s="19"/>
      <c r="BB18" s="20"/>
      <c r="BC18" s="20"/>
      <c r="BD18" s="20"/>
      <c r="BE18" s="20"/>
      <c r="BF18" s="20"/>
      <c r="BG18" s="20"/>
      <c r="BH18" s="26"/>
      <c r="BI18" s="26"/>
      <c r="BJ18" s="26"/>
      <c r="BK18" s="26"/>
      <c r="BL18" s="26"/>
      <c r="BM18" s="26"/>
      <c r="BN18" s="26"/>
      <c r="BO18" s="26"/>
      <c r="BP18" s="3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0"/>
      <c r="CH18" s="3"/>
      <c r="CI18" s="3"/>
      <c r="CJ18" s="3"/>
      <c r="CK18" s="3"/>
      <c r="CL18" s="3"/>
      <c r="CM18" s="3"/>
      <c r="CN18" s="3"/>
      <c r="CO18" s="6"/>
      <c r="CP18" s="2"/>
    </row>
    <row r="19" spans="1:95" ht="12.75" customHeight="1">
      <c r="A19" s="6"/>
      <c r="B19" s="397" t="s">
        <v>17</v>
      </c>
      <c r="C19" s="35"/>
      <c r="D19" s="17" t="s">
        <v>61</v>
      </c>
      <c r="E19" s="36"/>
      <c r="F19" s="297"/>
      <c r="G19" s="297"/>
      <c r="H19" s="297"/>
      <c r="I19" s="252">
        <f>I4+I5+I7+I8+I9</f>
        <v>7582.4</v>
      </c>
      <c r="J19" s="238">
        <f t="shared" ref="J19:N19" si="0">J4+J5+J7+J8+J9</f>
        <v>34125.96</v>
      </c>
      <c r="K19" s="37">
        <f t="shared" si="0"/>
        <v>34200</v>
      </c>
      <c r="L19" s="37">
        <f t="shared" si="0"/>
        <v>34200</v>
      </c>
      <c r="M19" s="37">
        <f t="shared" si="0"/>
        <v>34200</v>
      </c>
      <c r="N19" s="210">
        <f t="shared" si="0"/>
        <v>25500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6"/>
      <c r="BA19" s="19"/>
      <c r="BB19" s="20"/>
      <c r="BC19" s="20"/>
      <c r="BD19" s="20"/>
      <c r="BE19" s="20"/>
      <c r="BF19" s="20"/>
      <c r="BG19" s="20"/>
      <c r="BH19" s="26"/>
      <c r="BI19" s="26"/>
      <c r="BJ19" s="26"/>
      <c r="BK19" s="26"/>
      <c r="BL19" s="26"/>
      <c r="BM19" s="26"/>
      <c r="BN19" s="26"/>
      <c r="BO19" s="26"/>
      <c r="BP19" s="3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0"/>
      <c r="CH19" s="3"/>
      <c r="CI19" s="3"/>
      <c r="CJ19" s="3"/>
      <c r="CK19" s="3"/>
      <c r="CL19" s="3"/>
      <c r="CM19" s="3"/>
      <c r="CN19" s="3"/>
      <c r="CO19" s="6"/>
      <c r="CP19" s="2"/>
    </row>
    <row r="20" spans="1:95">
      <c r="A20" s="6"/>
      <c r="B20" s="398"/>
      <c r="C20" s="38"/>
      <c r="D20" s="30" t="s">
        <v>60</v>
      </c>
      <c r="E20" s="30"/>
      <c r="F20" s="31"/>
      <c r="G20" s="31"/>
      <c r="H20" s="31"/>
      <c r="I20" s="253">
        <f>I12/I2</f>
        <v>2.9746725236455736</v>
      </c>
      <c r="J20" s="239">
        <f t="shared" ref="J20:N20" si="1">J12/J2</f>
        <v>3.0644616652145151</v>
      </c>
      <c r="K20" s="39">
        <f t="shared" si="1"/>
        <v>3.0511060259344012</v>
      </c>
      <c r="L20" s="39">
        <f t="shared" si="1"/>
        <v>3.0511060259344012</v>
      </c>
      <c r="M20" s="39">
        <f t="shared" si="1"/>
        <v>0</v>
      </c>
      <c r="N20" s="211">
        <f t="shared" si="1"/>
        <v>0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6"/>
      <c r="BA20" s="19"/>
      <c r="BB20" s="20"/>
      <c r="BC20" s="20"/>
      <c r="BD20" s="20"/>
      <c r="BE20" s="20"/>
      <c r="BF20" s="20"/>
      <c r="BG20" s="20"/>
      <c r="BH20" s="26"/>
      <c r="BI20" s="26"/>
      <c r="BJ20" s="26"/>
      <c r="BK20" s="26"/>
      <c r="BL20" s="26"/>
      <c r="BM20" s="26"/>
      <c r="BN20" s="26"/>
      <c r="BO20" s="26"/>
      <c r="BP20" s="3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0"/>
      <c r="CH20" s="3"/>
      <c r="CI20" s="3"/>
      <c r="CJ20" s="3"/>
      <c r="CK20" s="3"/>
      <c r="CL20" s="3"/>
      <c r="CM20" s="3"/>
      <c r="CN20" s="3"/>
      <c r="CO20" s="6"/>
      <c r="CP20" s="2"/>
    </row>
    <row r="21" spans="1:95">
      <c r="A21" s="6"/>
      <c r="B21" s="6"/>
      <c r="C21" s="19"/>
      <c r="D21" s="20"/>
      <c r="E21" s="20"/>
      <c r="F21" s="20"/>
      <c r="G21" s="399" t="s">
        <v>64</v>
      </c>
      <c r="H21" s="399"/>
      <c r="I21" s="254"/>
      <c r="J21" s="237"/>
      <c r="K21" s="33"/>
      <c r="L21" s="33"/>
      <c r="M21" s="33"/>
      <c r="N21" s="212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3"/>
      <c r="AW21" s="26"/>
      <c r="AX21" s="26"/>
      <c r="AY21" s="6"/>
      <c r="BA21" s="19"/>
      <c r="BB21" s="20"/>
      <c r="BC21" s="20"/>
      <c r="BD21" s="20"/>
      <c r="BE21" s="20"/>
      <c r="BF21" s="20"/>
      <c r="BG21" s="20"/>
      <c r="BH21" s="26"/>
      <c r="BI21" s="26"/>
      <c r="BJ21" s="26"/>
      <c r="BK21" s="26"/>
      <c r="BL21" s="26"/>
      <c r="BM21" s="26"/>
      <c r="BN21" s="26"/>
      <c r="BO21" s="26"/>
      <c r="BP21" s="3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0"/>
      <c r="CH21" s="3"/>
      <c r="CI21" s="3"/>
      <c r="CJ21" s="3"/>
      <c r="CK21" s="3"/>
      <c r="CL21" s="3"/>
      <c r="CM21" s="3"/>
      <c r="CN21" s="3"/>
      <c r="CO21" s="6"/>
      <c r="CP21" s="2"/>
    </row>
    <row r="22" spans="1:95" ht="13.5" thickBot="1">
      <c r="A22" s="6"/>
      <c r="B22" s="6"/>
      <c r="C22" s="40"/>
      <c r="D22" s="20"/>
      <c r="E22" s="20"/>
      <c r="F22" s="270"/>
      <c r="G22" s="271" t="s">
        <v>62</v>
      </c>
      <c r="H22" s="20" t="s">
        <v>63</v>
      </c>
      <c r="I22" s="255"/>
      <c r="J22" s="64"/>
      <c r="K22" s="34"/>
      <c r="L22" s="41"/>
      <c r="M22" s="34"/>
      <c r="N22" s="213"/>
      <c r="O22" s="20"/>
      <c r="P22" s="3"/>
      <c r="Q22" s="3"/>
      <c r="R22" s="3"/>
      <c r="S22" s="3"/>
      <c r="T22" s="3"/>
      <c r="U22" s="3"/>
      <c r="V22" s="20"/>
      <c r="W22" s="3"/>
      <c r="X22" s="3"/>
      <c r="Y22" s="20"/>
      <c r="Z22" s="3"/>
      <c r="AA22" s="3"/>
      <c r="AB22" s="3"/>
      <c r="AC22" s="3"/>
      <c r="AD22" s="3"/>
      <c r="AE22" s="3"/>
      <c r="AF22" s="20"/>
      <c r="AG22" s="3"/>
      <c r="AH22" s="3"/>
      <c r="AI22" s="20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6"/>
      <c r="BA22" s="40"/>
      <c r="BB22" s="20"/>
      <c r="BC22" s="20"/>
      <c r="BD22" s="20"/>
      <c r="BE22" s="20"/>
      <c r="BF22" s="20"/>
      <c r="BG22" s="20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20"/>
      <c r="CH22" s="3"/>
      <c r="CI22" s="3"/>
      <c r="CJ22" s="3"/>
      <c r="CK22" s="3"/>
      <c r="CL22" s="3"/>
      <c r="CM22" s="3"/>
      <c r="CN22" s="3"/>
      <c r="CO22" s="3"/>
      <c r="CP22" s="2"/>
    </row>
    <row r="23" spans="1:95" ht="12.75" customHeight="1">
      <c r="A23" s="394" t="s">
        <v>18</v>
      </c>
      <c r="B23" s="137" t="s">
        <v>19</v>
      </c>
      <c r="C23" s="272"/>
      <c r="D23" s="125"/>
      <c r="E23" s="125"/>
      <c r="F23" s="125"/>
      <c r="G23" s="273"/>
      <c r="H23" s="274"/>
      <c r="I23" s="360"/>
      <c r="J23" s="385"/>
      <c r="K23" s="362"/>
      <c r="L23" s="363"/>
      <c r="M23" s="362"/>
      <c r="N23" s="364"/>
      <c r="O23" s="20"/>
      <c r="P23" s="3"/>
      <c r="Q23" s="3"/>
      <c r="R23" s="3"/>
      <c r="S23" s="3"/>
      <c r="T23" s="3"/>
      <c r="U23" s="3"/>
      <c r="V23" s="20"/>
      <c r="W23" s="3"/>
      <c r="X23" s="3"/>
      <c r="Y23" s="20"/>
      <c r="Z23" s="3"/>
      <c r="AA23" s="3"/>
      <c r="AB23" s="3"/>
      <c r="AC23" s="3"/>
      <c r="AD23" s="3"/>
      <c r="AE23" s="3"/>
      <c r="AF23" s="20"/>
      <c r="AG23" s="3"/>
      <c r="AH23" s="3"/>
      <c r="AI23" s="20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95"/>
      <c r="AZ23" s="298"/>
      <c r="BA23" s="40"/>
      <c r="BB23" s="20"/>
      <c r="BC23" s="20"/>
      <c r="BD23" s="20"/>
      <c r="BE23" s="20"/>
      <c r="BF23" s="7"/>
      <c r="BG23" s="7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20"/>
      <c r="CH23" s="3"/>
      <c r="CI23" s="3"/>
      <c r="CJ23" s="3"/>
      <c r="CK23" s="3"/>
      <c r="CL23" s="3"/>
      <c r="CM23" s="3"/>
      <c r="CN23" s="3"/>
      <c r="CO23" s="3"/>
      <c r="CP23" s="2"/>
    </row>
    <row r="24" spans="1:95">
      <c r="A24" s="395"/>
      <c r="B24" s="298"/>
      <c r="C24" s="42"/>
      <c r="D24" s="20" t="s">
        <v>20</v>
      </c>
      <c r="E24" s="43" t="s">
        <v>21</v>
      </c>
      <c r="F24" s="6"/>
      <c r="G24" s="96">
        <v>0.56000000000000005</v>
      </c>
      <c r="H24" s="275">
        <v>0.66</v>
      </c>
      <c r="I24" s="256">
        <f t="shared" ref="I24:N24" si="2">I4/I2</f>
        <v>0.57148746158006514</v>
      </c>
      <c r="J24" s="240">
        <f t="shared" si="2"/>
        <v>0.55306656098229989</v>
      </c>
      <c r="K24" s="45">
        <f t="shared" si="2"/>
        <v>0.55936943808797357</v>
      </c>
      <c r="L24" s="45">
        <f t="shared" si="2"/>
        <v>0.55936943808797357</v>
      </c>
      <c r="M24" s="45">
        <f t="shared" si="2"/>
        <v>0.55936943808797357</v>
      </c>
      <c r="N24" s="214">
        <f t="shared" si="2"/>
        <v>0.55936943808797357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95"/>
      <c r="AZ24" s="298"/>
      <c r="BA24" s="42"/>
      <c r="BB24" s="20"/>
      <c r="BC24" s="43"/>
      <c r="BF24" s="42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7"/>
      <c r="CQ24" s="47"/>
    </row>
    <row r="25" spans="1:95">
      <c r="A25" s="395"/>
      <c r="B25" s="298"/>
      <c r="C25" s="6"/>
      <c r="D25" s="20" t="s">
        <v>22</v>
      </c>
      <c r="E25" s="43" t="s">
        <v>23</v>
      </c>
      <c r="F25" s="6"/>
      <c r="G25" s="96">
        <v>0.83</v>
      </c>
      <c r="H25" s="275">
        <v>0.91</v>
      </c>
      <c r="I25" s="256">
        <f t="shared" ref="I25:N25" si="3">I3/I2</f>
        <v>0.8335202114140734</v>
      </c>
      <c r="J25" s="240">
        <f t="shared" si="3"/>
        <v>0.86034839537247687</v>
      </c>
      <c r="K25" s="45">
        <f t="shared" si="3"/>
        <v>0.86956521739130432</v>
      </c>
      <c r="L25" s="45">
        <f t="shared" si="3"/>
        <v>0.86956521739130432</v>
      </c>
      <c r="M25" s="45">
        <f t="shared" si="3"/>
        <v>0.86956521739130432</v>
      </c>
      <c r="N25" s="214">
        <f t="shared" si="3"/>
        <v>0.86956521739130432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95"/>
      <c r="AZ25" s="298"/>
      <c r="BB25" s="20"/>
      <c r="BC25" s="43"/>
      <c r="BF25" s="42"/>
      <c r="BG25" s="42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7"/>
      <c r="CQ25" s="47"/>
    </row>
    <row r="26" spans="1:95">
      <c r="A26" s="395"/>
      <c r="B26" s="298"/>
      <c r="C26" s="6"/>
      <c r="D26" s="20" t="s">
        <v>24</v>
      </c>
      <c r="E26" s="43" t="s">
        <v>56</v>
      </c>
      <c r="F26" s="6"/>
      <c r="G26" s="8">
        <v>0.06</v>
      </c>
      <c r="H26" s="276">
        <v>0.18</v>
      </c>
      <c r="I26" s="256">
        <f t="shared" ref="I26:N26" si="4">(I7+I8)/I4</f>
        <v>0.10989030013099353</v>
      </c>
      <c r="J26" s="240">
        <f t="shared" si="4"/>
        <v>0.12435396129192243</v>
      </c>
      <c r="K26" s="45">
        <f t="shared" si="4"/>
        <v>0.12727272727272726</v>
      </c>
      <c r="L26" s="45">
        <f t="shared" si="4"/>
        <v>0.12727272727272726</v>
      </c>
      <c r="M26" s="45">
        <f t="shared" si="4"/>
        <v>0.12727272727272726</v>
      </c>
      <c r="N26" s="214">
        <f t="shared" si="4"/>
        <v>0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95"/>
      <c r="AZ26" s="298"/>
      <c r="BB26" s="20"/>
      <c r="BC26" s="43"/>
      <c r="BF26" s="24"/>
      <c r="BG26" s="24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7"/>
      <c r="CQ26" s="47"/>
    </row>
    <row r="27" spans="1:95">
      <c r="A27" s="395"/>
      <c r="B27" s="298"/>
      <c r="C27" s="6"/>
      <c r="D27" s="20" t="s">
        <v>25</v>
      </c>
      <c r="E27" s="43" t="s">
        <v>26</v>
      </c>
      <c r="F27" s="6"/>
      <c r="G27" s="8">
        <v>0.06</v>
      </c>
      <c r="H27" s="276">
        <v>0.15</v>
      </c>
      <c r="I27" s="256">
        <f t="shared" ref="I27:N27" si="5">I5/I4</f>
        <v>0.1667945825230393</v>
      </c>
      <c r="J27" s="240">
        <f t="shared" si="5"/>
        <v>0.16236050167885732</v>
      </c>
      <c r="K27" s="45">
        <f t="shared" si="5"/>
        <v>0.15909090909090909</v>
      </c>
      <c r="L27" s="45">
        <f t="shared" si="5"/>
        <v>0.15909090909090909</v>
      </c>
      <c r="M27" s="45">
        <f t="shared" si="5"/>
        <v>0.15909090909090909</v>
      </c>
      <c r="N27" s="214">
        <f t="shared" si="5"/>
        <v>0.15909090909090909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95"/>
      <c r="AZ27" s="298"/>
      <c r="BB27" s="20"/>
      <c r="BC27" s="43"/>
      <c r="BF27" s="24"/>
      <c r="BG27" s="24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7"/>
      <c r="CQ27" s="47"/>
    </row>
    <row r="28" spans="1:95">
      <c r="A28" s="395"/>
      <c r="B28" s="298"/>
      <c r="C28" s="6"/>
      <c r="D28" s="20" t="s">
        <v>27</v>
      </c>
      <c r="E28" s="51" t="s">
        <v>30</v>
      </c>
      <c r="F28" s="6"/>
      <c r="G28" s="8">
        <v>23</v>
      </c>
      <c r="H28" s="276">
        <v>26</v>
      </c>
      <c r="I28" s="256">
        <f t="shared" ref="I28:N28" si="6">I9/I10</f>
        <v>30.492258064516129</v>
      </c>
      <c r="J28" s="240">
        <f t="shared" si="6"/>
        <v>23.22287401574803</v>
      </c>
      <c r="K28" s="45">
        <f t="shared" si="6"/>
        <v>23.6</v>
      </c>
      <c r="L28" s="45">
        <f t="shared" si="6"/>
        <v>23.6</v>
      </c>
      <c r="M28" s="45" t="e">
        <f t="shared" si="6"/>
        <v>#DIV/0!</v>
      </c>
      <c r="N28" s="214" t="e">
        <f t="shared" si="6"/>
        <v>#DIV/0!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95"/>
      <c r="AZ28" s="298"/>
      <c r="BB28" s="20"/>
      <c r="BC28" s="51"/>
      <c r="BF28" s="42"/>
      <c r="BG28" s="42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9"/>
      <c r="CH28" s="49"/>
      <c r="CI28" s="49"/>
      <c r="CJ28" s="49"/>
      <c r="CK28" s="49"/>
      <c r="CL28" s="49"/>
      <c r="CM28" s="49"/>
      <c r="CN28" s="49"/>
      <c r="CO28" s="49"/>
      <c r="CP28" s="47"/>
      <c r="CQ28" s="47"/>
    </row>
    <row r="29" spans="1:95">
      <c r="A29" s="395"/>
      <c r="B29" s="66"/>
      <c r="C29" s="53"/>
      <c r="D29" s="31"/>
      <c r="E29" s="53"/>
      <c r="F29" s="13"/>
      <c r="G29" s="110"/>
      <c r="H29" s="277"/>
      <c r="I29" s="257"/>
      <c r="J29" s="241"/>
      <c r="K29" s="54"/>
      <c r="L29" s="54"/>
      <c r="M29" s="54"/>
      <c r="N29" s="21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95"/>
      <c r="AZ29" s="298"/>
      <c r="BA29" s="7"/>
      <c r="BB29" s="20"/>
      <c r="BC29" s="7"/>
      <c r="BF29" s="42"/>
      <c r="BG29" s="42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7"/>
      <c r="CQ29" s="47"/>
    </row>
    <row r="30" spans="1:95">
      <c r="A30" s="395"/>
      <c r="B30" s="298" t="s">
        <v>31</v>
      </c>
      <c r="C30" s="6"/>
      <c r="D30" s="20"/>
      <c r="E30" s="7"/>
      <c r="F30" s="6"/>
      <c r="G30" s="24"/>
      <c r="H30" s="278"/>
      <c r="I30" s="256"/>
      <c r="J30" s="240"/>
      <c r="K30" s="45"/>
      <c r="L30" s="45"/>
      <c r="M30" s="45"/>
      <c r="N30" s="21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95"/>
      <c r="AZ30" s="298"/>
      <c r="BB30" s="20"/>
      <c r="BC30" s="7"/>
      <c r="BF30" s="42"/>
      <c r="BG30" s="42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7"/>
      <c r="CQ30" s="47"/>
    </row>
    <row r="31" spans="1:95">
      <c r="A31" s="395"/>
      <c r="B31" s="298"/>
      <c r="C31" s="6"/>
      <c r="D31" s="20" t="s">
        <v>29</v>
      </c>
      <c r="E31" s="51" t="s">
        <v>33</v>
      </c>
      <c r="F31" s="6"/>
      <c r="G31" s="8">
        <v>4.8</v>
      </c>
      <c r="H31" s="276">
        <v>5.4</v>
      </c>
      <c r="I31" s="256">
        <f t="shared" ref="I31:N31" si="7">I12/I4</f>
        <v>5.2051404862341384</v>
      </c>
      <c r="J31" s="240">
        <f t="shared" si="7"/>
        <v>5.540855082201559</v>
      </c>
      <c r="K31" s="45">
        <f t="shared" si="7"/>
        <v>5.4545454545454541</v>
      </c>
      <c r="L31" s="45">
        <f t="shared" si="7"/>
        <v>5.4545454545454541</v>
      </c>
      <c r="M31" s="45">
        <f t="shared" si="7"/>
        <v>0</v>
      </c>
      <c r="N31" s="214">
        <f t="shared" si="7"/>
        <v>0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95"/>
      <c r="AZ31" s="298"/>
      <c r="BB31" s="20"/>
      <c r="BC31" s="51"/>
      <c r="BF31" s="55"/>
      <c r="BG31" s="42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7"/>
      <c r="CQ31" s="47"/>
    </row>
    <row r="32" spans="1:95">
      <c r="A32" s="395"/>
      <c r="B32" s="298"/>
      <c r="C32" s="6"/>
      <c r="D32" s="20" t="s">
        <v>32</v>
      </c>
      <c r="E32" s="51" t="s">
        <v>35</v>
      </c>
      <c r="F32" s="6"/>
      <c r="G32" s="8">
        <v>70</v>
      </c>
      <c r="H32" s="276">
        <v>85</v>
      </c>
      <c r="I32" s="256">
        <f t="shared" ref="I32:N32" si="8">I13/I10</f>
        <v>100.62451612903226</v>
      </c>
      <c r="J32" s="240">
        <f t="shared" si="8"/>
        <v>87.023464566929135</v>
      </c>
      <c r="K32" s="45">
        <f t="shared" si="8"/>
        <v>88</v>
      </c>
      <c r="L32" s="45">
        <f t="shared" si="8"/>
        <v>88</v>
      </c>
      <c r="M32" s="45" t="e">
        <f t="shared" si="8"/>
        <v>#DIV/0!</v>
      </c>
      <c r="N32" s="214" t="e">
        <f t="shared" si="8"/>
        <v>#DIV/0!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95"/>
      <c r="AZ32" s="298"/>
      <c r="BB32" s="20"/>
      <c r="BC32" s="51"/>
      <c r="BF32" s="42"/>
      <c r="BG32" s="42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7"/>
    </row>
    <row r="33" spans="1:95">
      <c r="A33" s="395"/>
      <c r="B33" s="66"/>
      <c r="C33" s="13"/>
      <c r="D33" s="31"/>
      <c r="E33" s="56"/>
      <c r="F33" s="13"/>
      <c r="G33" s="154"/>
      <c r="H33" s="277"/>
      <c r="I33" s="257"/>
      <c r="J33" s="241"/>
      <c r="K33" s="54"/>
      <c r="L33" s="54"/>
      <c r="M33" s="54"/>
      <c r="N33" s="215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95"/>
      <c r="AZ33" s="298"/>
      <c r="BB33" s="20"/>
      <c r="BC33" s="51"/>
      <c r="BF33" s="42"/>
      <c r="BG33" s="42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K33" s="6"/>
      <c r="CL33" s="6"/>
      <c r="CN33" s="6"/>
      <c r="CO33" s="6"/>
      <c r="CP33" s="2"/>
    </row>
    <row r="34" spans="1:95">
      <c r="A34" s="395"/>
      <c r="B34" s="298" t="s">
        <v>36</v>
      </c>
      <c r="C34" s="6"/>
      <c r="D34" s="20"/>
      <c r="E34" s="51"/>
      <c r="F34" s="6"/>
      <c r="G34" s="48"/>
      <c r="H34" s="278"/>
      <c r="I34" s="256"/>
      <c r="J34" s="240"/>
      <c r="K34" s="45"/>
      <c r="L34" s="45"/>
      <c r="M34" s="45"/>
      <c r="N34" s="214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95"/>
      <c r="AZ34" s="298"/>
      <c r="BB34" s="20"/>
      <c r="BC34" s="51"/>
      <c r="BF34" s="42"/>
      <c r="BG34" s="42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K34" s="6"/>
      <c r="CL34" s="6"/>
      <c r="CN34" s="6"/>
      <c r="CO34" s="6"/>
      <c r="CP34" s="2"/>
    </row>
    <row r="35" spans="1:95">
      <c r="A35" s="395"/>
      <c r="B35" s="6"/>
      <c r="C35" s="6"/>
      <c r="D35" s="20" t="s">
        <v>34</v>
      </c>
      <c r="E35" s="51" t="s">
        <v>38</v>
      </c>
      <c r="F35" s="6"/>
      <c r="G35" s="8">
        <v>0.55000000000000004</v>
      </c>
      <c r="H35" s="276">
        <v>0.75</v>
      </c>
      <c r="I35" s="256">
        <f>I14/I4</f>
        <v>0.67760395327320333</v>
      </c>
      <c r="J35" s="242">
        <f t="shared" ref="J35:N35" si="9">J14/J4</f>
        <v>0.91160038910470365</v>
      </c>
      <c r="K35" s="44">
        <f t="shared" si="9"/>
        <v>0.90909090909090906</v>
      </c>
      <c r="L35" s="44">
        <f t="shared" si="9"/>
        <v>0.90909090909090906</v>
      </c>
      <c r="M35" s="44">
        <f t="shared" si="9"/>
        <v>0.90909090909090906</v>
      </c>
      <c r="N35" s="216">
        <f t="shared" si="9"/>
        <v>0.90909090909090906</v>
      </c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95"/>
      <c r="BB35" s="20"/>
      <c r="BC35" s="51"/>
      <c r="BF35" s="42"/>
      <c r="BG35" s="42"/>
      <c r="BH35" s="3"/>
      <c r="BI35" s="25"/>
      <c r="BJ35" s="25"/>
      <c r="BK35" s="3"/>
      <c r="BL35" s="25"/>
      <c r="BM35" s="3"/>
      <c r="BN35" s="3"/>
      <c r="BO35" s="25"/>
      <c r="BQ35" s="25"/>
      <c r="BR35" s="3"/>
      <c r="BS35" s="25"/>
      <c r="BT35" s="3"/>
      <c r="BU35" s="25"/>
      <c r="BV35" s="3"/>
      <c r="BW35" s="58"/>
      <c r="BX35" s="3"/>
      <c r="BY35" s="59"/>
      <c r="BZ35" s="25"/>
      <c r="CA35" s="25"/>
      <c r="CB35" s="25"/>
      <c r="CC35" s="25"/>
      <c r="CD35" s="25"/>
      <c r="CE35" s="25"/>
      <c r="CF35" s="25"/>
      <c r="CH35" s="25"/>
      <c r="CI35" s="25"/>
      <c r="CJ35" s="3"/>
      <c r="CK35" s="25"/>
      <c r="CL35" s="25"/>
      <c r="CN35" s="6"/>
      <c r="CO35" s="25"/>
      <c r="CP35" s="2"/>
    </row>
    <row r="36" spans="1:95">
      <c r="A36" s="395"/>
      <c r="B36" s="6"/>
      <c r="C36" s="6"/>
      <c r="D36" s="20" t="s">
        <v>37</v>
      </c>
      <c r="E36" s="51" t="s">
        <v>40</v>
      </c>
      <c r="F36" s="6"/>
      <c r="G36" s="8">
        <v>0.1</v>
      </c>
      <c r="H36" s="276">
        <v>0.15</v>
      </c>
      <c r="I36" s="256">
        <f>I15/I4</f>
        <v>0.15933699191918027</v>
      </c>
      <c r="J36" s="242">
        <f t="shared" ref="J36:N36" si="10">J15/J4</f>
        <v>0.13251622561144047</v>
      </c>
      <c r="K36" s="44">
        <f t="shared" si="10"/>
        <v>0.13181818181818181</v>
      </c>
      <c r="L36" s="44">
        <f t="shared" si="10"/>
        <v>0.13181818181818181</v>
      </c>
      <c r="M36" s="44">
        <f t="shared" si="10"/>
        <v>0.13181818181818181</v>
      </c>
      <c r="N36" s="216">
        <f t="shared" si="10"/>
        <v>0.13181818181818181</v>
      </c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95"/>
      <c r="BB36" s="20"/>
      <c r="BC36" s="51"/>
      <c r="BF36" s="42"/>
      <c r="BG36" s="42"/>
      <c r="BH36" s="3"/>
      <c r="BI36" s="25"/>
      <c r="BJ36" s="25"/>
      <c r="BK36" s="3"/>
      <c r="BL36" s="25"/>
      <c r="BM36" s="25"/>
      <c r="BN36" s="3"/>
      <c r="BO36" s="3"/>
      <c r="BQ36" s="3"/>
      <c r="BR36" s="3"/>
      <c r="BS36" s="25"/>
      <c r="BT36" s="25"/>
      <c r="BU36" s="59"/>
      <c r="BV36" s="3"/>
      <c r="BW36" s="25"/>
      <c r="BX36" s="59"/>
      <c r="BY36" s="25"/>
      <c r="BZ36" s="3"/>
      <c r="CA36" s="25"/>
      <c r="CB36" s="25"/>
      <c r="CC36" s="25"/>
      <c r="CD36" s="25"/>
      <c r="CE36" s="25"/>
      <c r="CF36" s="25"/>
      <c r="CH36" s="3"/>
      <c r="CI36" s="3"/>
      <c r="CJ36" s="3"/>
      <c r="CK36" s="3"/>
      <c r="CL36" s="25"/>
      <c r="CN36" s="6"/>
      <c r="CO36" s="59"/>
      <c r="CP36" s="2"/>
    </row>
    <row r="37" spans="1:95">
      <c r="A37" s="395"/>
      <c r="B37" s="6"/>
      <c r="C37" s="6"/>
      <c r="D37" s="20" t="s">
        <v>39</v>
      </c>
      <c r="E37" s="51" t="s">
        <v>42</v>
      </c>
      <c r="F37" s="6"/>
      <c r="G37" s="8">
        <v>0.01</v>
      </c>
      <c r="H37" s="276">
        <v>0.05</v>
      </c>
      <c r="I37" s="256">
        <f>I16/I4</f>
        <v>5.2287770282357426E-2</v>
      </c>
      <c r="J37" s="242">
        <f t="shared" ref="J37:N37" si="11">J16/J4</f>
        <v>2.8264335928276367E-2</v>
      </c>
      <c r="K37" s="44">
        <f t="shared" si="11"/>
        <v>2.7272727272727271E-2</v>
      </c>
      <c r="L37" s="44">
        <f t="shared" si="11"/>
        <v>2.7272727272727271E-2</v>
      </c>
      <c r="M37" s="44">
        <f t="shared" si="11"/>
        <v>2.7272727272727271E-2</v>
      </c>
      <c r="N37" s="216">
        <f t="shared" si="11"/>
        <v>2.7272727272727271E-2</v>
      </c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95"/>
      <c r="BB37" s="20"/>
      <c r="BC37" s="51"/>
      <c r="BF37" s="42"/>
      <c r="BG37" s="42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2"/>
    </row>
    <row r="38" spans="1:95">
      <c r="A38" s="395"/>
      <c r="B38" s="13"/>
      <c r="C38" s="13"/>
      <c r="D38" s="31"/>
      <c r="E38" s="31"/>
      <c r="F38" s="13"/>
      <c r="G38" s="110"/>
      <c r="H38" s="277"/>
      <c r="I38" s="258"/>
      <c r="J38" s="243"/>
      <c r="K38" s="94"/>
      <c r="L38" s="94"/>
      <c r="M38" s="94"/>
      <c r="N38" s="217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9"/>
      <c r="BB38" s="20"/>
      <c r="BC38" s="20"/>
      <c r="BF38" s="24"/>
      <c r="BG38" s="24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2"/>
    </row>
    <row r="39" spans="1:95">
      <c r="A39" s="395"/>
      <c r="B39" s="298" t="s">
        <v>52</v>
      </c>
      <c r="C39" s="6"/>
      <c r="D39" s="20"/>
      <c r="E39" s="20"/>
      <c r="F39" s="6"/>
      <c r="G39" s="24"/>
      <c r="H39" s="278"/>
      <c r="I39" s="259"/>
      <c r="J39" s="172"/>
      <c r="K39" s="60"/>
      <c r="L39" s="60"/>
      <c r="M39" s="60"/>
      <c r="N39" s="21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19"/>
      <c r="BB39" s="20"/>
      <c r="BC39" s="20"/>
      <c r="BF39" s="24"/>
      <c r="BG39" s="24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2"/>
    </row>
    <row r="40" spans="1:95" s="50" customFormat="1">
      <c r="A40" s="395"/>
      <c r="B40" s="6"/>
      <c r="C40" s="6"/>
      <c r="D40" s="20" t="s">
        <v>41</v>
      </c>
      <c r="E40" s="51" t="s">
        <v>46</v>
      </c>
      <c r="F40" s="6"/>
      <c r="G40" s="8">
        <v>0.01</v>
      </c>
      <c r="H40" s="276">
        <v>7.0000000000000007E-2</v>
      </c>
      <c r="I40" s="256">
        <f t="shared" ref="I40:N40" si="12">I17/I4</f>
        <v>2.6929653973181915E-2</v>
      </c>
      <c r="J40" s="242">
        <f t="shared" si="12"/>
        <v>0.10591798351136909</v>
      </c>
      <c r="K40" s="44">
        <f t="shared" si="12"/>
        <v>6.8181818181818177E-2</v>
      </c>
      <c r="L40" s="44">
        <f t="shared" si="12"/>
        <v>0</v>
      </c>
      <c r="M40" s="44">
        <f t="shared" si="12"/>
        <v>0</v>
      </c>
      <c r="N40" s="216">
        <f t="shared" si="12"/>
        <v>0</v>
      </c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95"/>
      <c r="AZ40" s="6"/>
      <c r="BA40" s="6"/>
      <c r="BB40" s="20"/>
      <c r="BC40" s="51"/>
      <c r="BD40" s="6"/>
      <c r="BE40" s="6"/>
      <c r="BF40" s="42"/>
      <c r="BG40" s="42"/>
      <c r="BH40" s="25"/>
      <c r="BI40" s="3"/>
      <c r="BJ40" s="25"/>
      <c r="BK40" s="3"/>
      <c r="BL40" s="3"/>
      <c r="BM40" s="25"/>
      <c r="BN40" s="3"/>
      <c r="BO40" s="25"/>
      <c r="BP40" s="6"/>
      <c r="BQ40" s="3"/>
      <c r="BR40" s="25"/>
      <c r="BS40" s="25"/>
      <c r="BT40" s="25"/>
      <c r="BU40" s="3"/>
      <c r="BV40" s="25"/>
      <c r="BW40" s="25"/>
      <c r="BX40" s="3"/>
      <c r="BY40" s="25"/>
      <c r="BZ40" s="3"/>
      <c r="CA40" s="25"/>
      <c r="CB40" s="3"/>
      <c r="CC40" s="25"/>
      <c r="CD40" s="25"/>
      <c r="CE40" s="25"/>
      <c r="CF40" s="25"/>
      <c r="CG40" s="6"/>
      <c r="CH40" s="3"/>
      <c r="CI40" s="3"/>
      <c r="CJ40" s="3"/>
      <c r="CK40" s="59"/>
      <c r="CL40" s="59"/>
      <c r="CM40" s="6"/>
      <c r="CN40" s="6"/>
      <c r="CO40" s="3"/>
      <c r="CP40" s="2"/>
      <c r="CQ40" s="2"/>
    </row>
    <row r="41" spans="1:95">
      <c r="A41" s="395"/>
      <c r="B41" s="6"/>
      <c r="C41" s="6"/>
      <c r="D41" s="20" t="s">
        <v>43</v>
      </c>
      <c r="E41" s="51" t="s">
        <v>44</v>
      </c>
      <c r="F41" s="6"/>
      <c r="G41" s="8">
        <v>0.66</v>
      </c>
      <c r="H41" s="276">
        <f>H35+H36+H37</f>
        <v>0.95000000000000007</v>
      </c>
      <c r="I41" s="256">
        <f t="shared" ref="I41:N41" si="13">(I14+I15+I16)/I4</f>
        <v>0.88922871547474092</v>
      </c>
      <c r="J41" s="242">
        <f t="shared" si="13"/>
        <v>1.0723809506444204</v>
      </c>
      <c r="K41" s="44">
        <f t="shared" si="13"/>
        <v>1.0681818181818181</v>
      </c>
      <c r="L41" s="44">
        <f t="shared" si="13"/>
        <v>1.0681818181818181</v>
      </c>
      <c r="M41" s="44">
        <f t="shared" si="13"/>
        <v>1.0681818181818181</v>
      </c>
      <c r="N41" s="216">
        <f t="shared" si="13"/>
        <v>1.0681818181818181</v>
      </c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95"/>
      <c r="BB41" s="20"/>
      <c r="BC41" s="51"/>
      <c r="BF41" s="24"/>
      <c r="BG41" s="24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2"/>
    </row>
    <row r="42" spans="1:95" ht="5.0999999999999996" customHeight="1">
      <c r="A42" s="395"/>
      <c r="B42" s="6"/>
      <c r="C42" s="6"/>
      <c r="D42" s="20"/>
      <c r="E42" s="51"/>
      <c r="F42" s="6"/>
      <c r="G42" s="8"/>
      <c r="H42" s="276"/>
      <c r="I42" s="256"/>
      <c r="J42" s="242"/>
      <c r="K42" s="44"/>
      <c r="L42" s="44"/>
      <c r="M42" s="44"/>
      <c r="N42" s="21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95"/>
      <c r="BB42" s="20"/>
      <c r="BC42" s="51"/>
      <c r="BF42" s="24"/>
      <c r="BG42" s="24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2"/>
    </row>
    <row r="43" spans="1:95" s="50" customFormat="1">
      <c r="A43" s="395"/>
      <c r="B43" s="298"/>
      <c r="C43" s="6"/>
      <c r="D43" s="20" t="s">
        <v>45</v>
      </c>
      <c r="E43" s="43" t="s">
        <v>28</v>
      </c>
      <c r="F43" s="6"/>
      <c r="G43" s="279" t="s">
        <v>57</v>
      </c>
      <c r="H43" s="280" t="s">
        <v>57</v>
      </c>
      <c r="I43" s="256">
        <f t="shared" ref="I43:N43" si="14">I6/I4</f>
        <v>0.51844969829169829</v>
      </c>
      <c r="J43" s="242">
        <f t="shared" si="14"/>
        <v>0.18419613138027327</v>
      </c>
      <c r="K43" s="44">
        <f t="shared" si="14"/>
        <v>0.18181818181818182</v>
      </c>
      <c r="L43" s="44">
        <f t="shared" si="14"/>
        <v>0</v>
      </c>
      <c r="M43" s="44">
        <f t="shared" si="14"/>
        <v>0</v>
      </c>
      <c r="N43" s="216">
        <f t="shared" si="14"/>
        <v>0</v>
      </c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95"/>
      <c r="AZ43" s="298"/>
      <c r="BA43" s="6"/>
      <c r="BB43" s="20"/>
      <c r="BC43" s="43"/>
      <c r="BD43" s="6"/>
      <c r="BE43" s="6"/>
      <c r="BF43" s="42"/>
      <c r="BG43" s="42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7"/>
      <c r="CQ43" s="47"/>
    </row>
    <row r="44" spans="1:95">
      <c r="A44" s="395"/>
      <c r="B44" s="6"/>
      <c r="C44" s="6"/>
      <c r="D44" s="20" t="s">
        <v>47</v>
      </c>
      <c r="E44" s="51" t="s">
        <v>48</v>
      </c>
      <c r="F44" s="6"/>
      <c r="G44" s="8">
        <v>0.1</v>
      </c>
      <c r="H44" s="276">
        <v>0.15</v>
      </c>
      <c r="I44" s="256">
        <f t="shared" ref="I44:N44" si="15">I14/I12</f>
        <v>0.13017976269137019</v>
      </c>
      <c r="J44" s="242">
        <f t="shared" si="15"/>
        <v>0.16452341300767165</v>
      </c>
      <c r="K44" s="44">
        <f t="shared" si="15"/>
        <v>0.16666666666666666</v>
      </c>
      <c r="L44" s="44">
        <f t="shared" si="15"/>
        <v>0.16666666666666666</v>
      </c>
      <c r="M44" s="44" t="e">
        <f t="shared" si="15"/>
        <v>#DIV/0!</v>
      </c>
      <c r="N44" s="216" t="e">
        <f t="shared" si="15"/>
        <v>#DIV/0!</v>
      </c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95"/>
      <c r="BB44" s="20"/>
      <c r="BC44" s="51"/>
      <c r="BF44" s="42"/>
      <c r="BG44" s="42"/>
      <c r="BH44" s="59"/>
      <c r="BI44" s="25"/>
      <c r="BJ44" s="25"/>
      <c r="BK44" s="3"/>
      <c r="BL44" s="25"/>
      <c r="BM44" s="25"/>
      <c r="BN44" s="3"/>
      <c r="BO44" s="25"/>
      <c r="BQ44" s="25"/>
      <c r="BR44" s="3"/>
      <c r="BS44" s="3"/>
      <c r="BT44" s="3"/>
      <c r="BU44" s="25"/>
      <c r="BV44" s="3"/>
      <c r="BW44" s="3"/>
      <c r="BX44" s="59"/>
      <c r="BY44" s="3"/>
      <c r="BZ44" s="25"/>
      <c r="CA44" s="3"/>
      <c r="CB44" s="25"/>
      <c r="CC44" s="3"/>
      <c r="CD44" s="25"/>
      <c r="CH44" s="25"/>
      <c r="CI44" s="25"/>
      <c r="CJ44" s="25"/>
      <c r="CK44" s="25"/>
      <c r="CL44" s="25"/>
      <c r="CN44" s="6"/>
      <c r="CO44" s="25"/>
      <c r="CP44" s="2"/>
    </row>
    <row r="45" spans="1:95" ht="13.5" thickBot="1">
      <c r="A45" s="396"/>
      <c r="B45" s="281"/>
      <c r="C45" s="281"/>
      <c r="D45" s="124"/>
      <c r="E45" s="282"/>
      <c r="F45" s="281"/>
      <c r="G45" s="283"/>
      <c r="H45" s="284"/>
      <c r="I45" s="365"/>
      <c r="J45" s="386"/>
      <c r="K45" s="367"/>
      <c r="L45" s="367"/>
      <c r="M45" s="367"/>
      <c r="N45" s="368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95"/>
      <c r="BB45" s="20"/>
      <c r="BC45" s="51"/>
      <c r="BF45" s="42"/>
      <c r="BG45" s="42"/>
      <c r="BH45" s="59"/>
      <c r="BI45" s="25"/>
      <c r="BJ45" s="25"/>
      <c r="BK45" s="3"/>
      <c r="BL45" s="25"/>
      <c r="BM45" s="25"/>
      <c r="BN45" s="3"/>
      <c r="BO45" s="25"/>
      <c r="BQ45" s="25"/>
      <c r="BR45" s="3"/>
      <c r="BS45" s="3"/>
      <c r="BT45" s="3"/>
      <c r="BU45" s="25"/>
      <c r="BV45" s="3"/>
      <c r="BW45" s="3"/>
      <c r="BX45" s="59"/>
      <c r="BY45" s="3"/>
      <c r="BZ45" s="25"/>
      <c r="CA45" s="3"/>
      <c r="CB45" s="25"/>
      <c r="CC45" s="3"/>
      <c r="CD45" s="25"/>
      <c r="CH45" s="25"/>
      <c r="CI45" s="25"/>
      <c r="CJ45" s="25"/>
      <c r="CK45" s="25"/>
      <c r="CL45" s="25"/>
      <c r="CN45" s="6"/>
      <c r="CO45" s="25"/>
      <c r="CP45" s="2"/>
    </row>
    <row r="46" spans="1:95" ht="5.0999999999999996" customHeight="1">
      <c r="A46" s="388"/>
      <c r="C46" s="6"/>
      <c r="D46" s="20"/>
      <c r="E46" s="20"/>
      <c r="F46" s="6"/>
      <c r="G46" s="24"/>
      <c r="H46" s="24"/>
      <c r="I46" s="259"/>
      <c r="J46" s="172"/>
      <c r="K46" s="60"/>
      <c r="L46" s="60"/>
      <c r="M46" s="60"/>
      <c r="N46" s="21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9"/>
      <c r="BB46" s="20"/>
      <c r="BC46" s="20"/>
      <c r="BF46" s="24"/>
      <c r="BG46" s="24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2"/>
    </row>
    <row r="47" spans="1:95" ht="13.5" thickBot="1">
      <c r="A47" s="389"/>
      <c r="B47" s="62"/>
      <c r="C47" s="6"/>
      <c r="D47" s="20"/>
      <c r="E47" s="20"/>
      <c r="F47" s="6"/>
      <c r="G47" s="6"/>
      <c r="H47" s="76" t="s">
        <v>89</v>
      </c>
      <c r="I47" s="259"/>
      <c r="J47" s="172"/>
      <c r="K47" s="60"/>
      <c r="L47" s="60"/>
      <c r="M47" s="60"/>
      <c r="N47" s="21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6"/>
      <c r="AZ47" s="62"/>
      <c r="BB47" s="20"/>
      <c r="BC47" s="20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2"/>
    </row>
    <row r="48" spans="1:95" ht="12.75" customHeight="1">
      <c r="A48" s="394" t="s">
        <v>49</v>
      </c>
      <c r="B48" s="135" t="s">
        <v>19</v>
      </c>
      <c r="C48" s="273"/>
      <c r="D48" s="120"/>
      <c r="E48" s="125"/>
      <c r="F48" s="273"/>
      <c r="G48" s="285"/>
      <c r="H48" s="286"/>
      <c r="I48" s="348"/>
      <c r="J48" s="384"/>
      <c r="K48" s="350"/>
      <c r="L48" s="350"/>
      <c r="M48" s="350"/>
      <c r="N48" s="351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6"/>
      <c r="AZ48" s="62"/>
      <c r="BB48" s="20"/>
      <c r="BC48" s="20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2"/>
    </row>
    <row r="49" spans="1:94" ht="12.75" customHeight="1">
      <c r="A49" s="395"/>
      <c r="B49" s="82"/>
      <c r="C49" s="6"/>
      <c r="D49" s="22" t="str">
        <f>D24</f>
        <v>P 01</v>
      </c>
      <c r="E49" s="43" t="str">
        <f>E24</f>
        <v>gF / BGF</v>
      </c>
      <c r="F49" s="78"/>
      <c r="G49" s="93" t="s">
        <v>58</v>
      </c>
      <c r="H49" s="287">
        <f>G24</f>
        <v>0.56000000000000005</v>
      </c>
      <c r="I49" s="260">
        <f>I24/$G$24</f>
        <v>1.0205133242501163</v>
      </c>
      <c r="J49" s="186">
        <f t="shared" ref="J49:N49" si="16">J24/$G$24</f>
        <v>0.98761885889696399</v>
      </c>
      <c r="K49" s="186">
        <f t="shared" si="16"/>
        <v>0.998873996585667</v>
      </c>
      <c r="L49" s="186">
        <f t="shared" si="16"/>
        <v>0.998873996585667</v>
      </c>
      <c r="M49" s="186">
        <f t="shared" si="16"/>
        <v>0.998873996585667</v>
      </c>
      <c r="N49" s="219">
        <f t="shared" si="16"/>
        <v>0.998873996585667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95"/>
      <c r="AZ49" s="298"/>
      <c r="BB49" s="298"/>
      <c r="BC49" s="4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2"/>
    </row>
    <row r="50" spans="1:94">
      <c r="A50" s="395"/>
      <c r="B50" s="82"/>
      <c r="C50" s="6"/>
      <c r="D50" s="22" t="str">
        <f t="shared" ref="D50:E65" si="17">D25</f>
        <v>P 02</v>
      </c>
      <c r="E50" s="43" t="str">
        <f t="shared" si="17"/>
        <v>NGF / BGF</v>
      </c>
      <c r="F50" s="78"/>
      <c r="G50" s="93" t="s">
        <v>58</v>
      </c>
      <c r="H50" s="287">
        <f>G25</f>
        <v>0.83</v>
      </c>
      <c r="I50" s="261">
        <f>I25/$G$25</f>
        <v>1.0042412185711729</v>
      </c>
      <c r="J50" s="187">
        <f t="shared" ref="J50:N50" si="18">J25/$G$25</f>
        <v>1.0365643317740685</v>
      </c>
      <c r="K50" s="187">
        <f t="shared" si="18"/>
        <v>1.0476689366160294</v>
      </c>
      <c r="L50" s="187">
        <f t="shared" si="18"/>
        <v>1.0476689366160294</v>
      </c>
      <c r="M50" s="187">
        <f t="shared" si="18"/>
        <v>1.0476689366160294</v>
      </c>
      <c r="N50" s="220">
        <f t="shared" si="18"/>
        <v>1.0476689366160294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95"/>
      <c r="AZ50" s="298"/>
      <c r="BB50" s="298"/>
      <c r="BC50" s="4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2"/>
    </row>
    <row r="51" spans="1:94">
      <c r="A51" s="395"/>
      <c r="B51" s="82"/>
      <c r="C51" s="7"/>
      <c r="D51" s="22" t="str">
        <f t="shared" si="17"/>
        <v>P 03</v>
      </c>
      <c r="E51" s="43" t="str">
        <f t="shared" si="17"/>
        <v>(FF+RNF) / gF</v>
      </c>
      <c r="F51" s="78"/>
      <c r="G51" s="93" t="s">
        <v>59</v>
      </c>
      <c r="H51" s="287">
        <f>H26</f>
        <v>0.18</v>
      </c>
      <c r="I51" s="261">
        <f>$H$26/I26</f>
        <v>1.6379971643123457</v>
      </c>
      <c r="J51" s="187">
        <f t="shared" ref="J51:N51" si="19">$H$26/J26</f>
        <v>1.4474810301977257</v>
      </c>
      <c r="K51" s="187">
        <f t="shared" si="19"/>
        <v>1.4142857142857144</v>
      </c>
      <c r="L51" s="187">
        <f t="shared" si="19"/>
        <v>1.4142857142857144</v>
      </c>
      <c r="M51" s="187">
        <f t="shared" si="19"/>
        <v>1.4142857142857144</v>
      </c>
      <c r="N51" s="220" t="e">
        <f t="shared" si="19"/>
        <v>#DIV/0!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95"/>
      <c r="AZ51" s="298"/>
      <c r="BA51" s="7"/>
      <c r="BB51" s="298"/>
      <c r="BC51" s="43"/>
      <c r="BD51" s="7"/>
      <c r="BE51" s="7"/>
      <c r="BF51" s="7"/>
      <c r="BG51" s="7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65"/>
    </row>
    <row r="52" spans="1:94">
      <c r="A52" s="395"/>
      <c r="B52" s="82"/>
      <c r="C52" s="7"/>
      <c r="D52" s="22" t="str">
        <f t="shared" si="17"/>
        <v>P 04</v>
      </c>
      <c r="E52" s="43" t="str">
        <f t="shared" si="17"/>
        <v>aVF / gF</v>
      </c>
      <c r="F52" s="78"/>
      <c r="G52" s="93" t="s">
        <v>59</v>
      </c>
      <c r="H52" s="287">
        <f>H27</f>
        <v>0.15</v>
      </c>
      <c r="I52" s="260">
        <f>$H$27/I27</f>
        <v>0.89930978411292539</v>
      </c>
      <c r="J52" s="186">
        <f t="shared" ref="J52:N52" si="20">$H$27/J27</f>
        <v>0.92387002041108546</v>
      </c>
      <c r="K52" s="186">
        <f t="shared" si="20"/>
        <v>0.94285714285714284</v>
      </c>
      <c r="L52" s="186">
        <f t="shared" si="20"/>
        <v>0.94285714285714284</v>
      </c>
      <c r="M52" s="186">
        <f t="shared" si="20"/>
        <v>0.94285714285714284</v>
      </c>
      <c r="N52" s="219">
        <f t="shared" si="20"/>
        <v>0.94285714285714284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95"/>
      <c r="AZ52" s="298"/>
      <c r="BA52" s="7"/>
      <c r="BB52" s="298"/>
      <c r="BC52" s="43"/>
      <c r="BD52" s="7"/>
      <c r="BE52" s="7"/>
      <c r="BF52" s="7"/>
      <c r="BG52" s="7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65"/>
    </row>
    <row r="53" spans="1:94">
      <c r="A53" s="395"/>
      <c r="B53" s="82"/>
      <c r="C53" s="6"/>
      <c r="D53" s="296" t="str">
        <f t="shared" si="17"/>
        <v>P 05</v>
      </c>
      <c r="E53" s="128" t="str">
        <f t="shared" si="17"/>
        <v>GaNGF / Stp</v>
      </c>
      <c r="F53" s="161"/>
      <c r="G53" s="163" t="s">
        <v>59</v>
      </c>
      <c r="H53" s="288">
        <f>H28</f>
        <v>26</v>
      </c>
      <c r="I53" s="262">
        <f>$H$28/I28</f>
        <v>0.85267545437234205</v>
      </c>
      <c r="J53" s="195">
        <f t="shared" ref="J53:N53" si="21">$H$28/J28</f>
        <v>1.1195858007225432</v>
      </c>
      <c r="K53" s="188">
        <f t="shared" si="21"/>
        <v>1.1016949152542372</v>
      </c>
      <c r="L53" s="188">
        <f t="shared" si="21"/>
        <v>1.1016949152542372</v>
      </c>
      <c r="M53" s="188" t="e">
        <f t="shared" si="21"/>
        <v>#DIV/0!</v>
      </c>
      <c r="N53" s="221" t="e">
        <f t="shared" si="21"/>
        <v>#DIV/0!</v>
      </c>
      <c r="O53" s="3"/>
      <c r="P53" s="3"/>
      <c r="Q53" s="17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95"/>
      <c r="AZ53" s="298"/>
      <c r="BB53" s="298"/>
      <c r="BC53" s="51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2"/>
    </row>
    <row r="54" spans="1:94">
      <c r="A54" s="395"/>
      <c r="B54" s="82"/>
      <c r="C54" s="7"/>
      <c r="D54" s="159" t="s">
        <v>84</v>
      </c>
      <c r="E54" s="131"/>
      <c r="F54" s="161"/>
      <c r="G54" s="164"/>
      <c r="H54" s="287"/>
      <c r="I54" s="263">
        <f>I79/$C$73</f>
        <v>1.0008300887590265</v>
      </c>
      <c r="J54" s="189">
        <f t="shared" ref="J54:N54" si="22">J79/$C$73</f>
        <v>1.0037358617819807</v>
      </c>
      <c r="K54" s="189">
        <f t="shared" si="22"/>
        <v>1.0136818014129088</v>
      </c>
      <c r="L54" s="189">
        <f t="shared" si="22"/>
        <v>1.0136818014129088</v>
      </c>
      <c r="M54" s="189" t="e">
        <f t="shared" si="22"/>
        <v>#DIV/0!</v>
      </c>
      <c r="N54" s="222" t="e">
        <f t="shared" si="22"/>
        <v>#DIV/0!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95"/>
      <c r="AZ54" s="298"/>
      <c r="BA54" s="7"/>
      <c r="BB54" s="20"/>
      <c r="BC54" s="7"/>
      <c r="BF54" s="42"/>
      <c r="BG54" s="42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2"/>
    </row>
    <row r="55" spans="1:94">
      <c r="A55" s="395"/>
      <c r="B55" s="77" t="s">
        <v>31</v>
      </c>
      <c r="C55" s="63"/>
      <c r="D55" s="295"/>
      <c r="E55" s="130"/>
      <c r="F55" s="63"/>
      <c r="G55" s="165"/>
      <c r="H55" s="289"/>
      <c r="I55" s="261"/>
      <c r="J55" s="187"/>
      <c r="K55" s="190"/>
      <c r="L55" s="190"/>
      <c r="M55" s="190"/>
      <c r="N55" s="22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95"/>
      <c r="AZ55" s="298"/>
      <c r="BB55" s="20"/>
      <c r="BC55" s="7"/>
      <c r="BF55" s="42"/>
      <c r="BG55" s="42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2"/>
    </row>
    <row r="56" spans="1:94">
      <c r="A56" s="395"/>
      <c r="B56" s="93"/>
      <c r="C56" s="6"/>
      <c r="D56" s="22" t="str">
        <f t="shared" si="17"/>
        <v>P 06</v>
      </c>
      <c r="E56" s="43" t="str">
        <f t="shared" si="17"/>
        <v>BRI / gF</v>
      </c>
      <c r="F56" s="78"/>
      <c r="G56" s="93" t="s">
        <v>59</v>
      </c>
      <c r="H56" s="287">
        <f>H31</f>
        <v>5.4</v>
      </c>
      <c r="I56" s="261">
        <f>$H$31/I31</f>
        <v>1.0374359758936766</v>
      </c>
      <c r="J56" s="187">
        <f t="shared" ref="J56:N56" si="23">$H$31/J31</f>
        <v>0.97457881859173401</v>
      </c>
      <c r="K56" s="187">
        <f t="shared" si="23"/>
        <v>0.9900000000000001</v>
      </c>
      <c r="L56" s="187">
        <f t="shared" si="23"/>
        <v>0.9900000000000001</v>
      </c>
      <c r="M56" s="187" t="e">
        <f t="shared" si="23"/>
        <v>#DIV/0!</v>
      </c>
      <c r="N56" s="220" t="e">
        <f t="shared" si="23"/>
        <v>#DIV/0!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95"/>
      <c r="AZ56" s="298"/>
      <c r="BB56" s="298"/>
      <c r="BC56" s="51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2"/>
    </row>
    <row r="57" spans="1:94">
      <c r="A57" s="395"/>
      <c r="B57" s="82"/>
      <c r="C57" s="6"/>
      <c r="D57" s="296" t="str">
        <f t="shared" si="17"/>
        <v>P 07</v>
      </c>
      <c r="E57" s="128" t="str">
        <f t="shared" si="17"/>
        <v>GaBRI / Stp</v>
      </c>
      <c r="F57" s="161"/>
      <c r="G57" s="163" t="s">
        <v>59</v>
      </c>
      <c r="H57" s="288">
        <f>H32</f>
        <v>85</v>
      </c>
      <c r="I57" s="262">
        <f>$H$32/I32</f>
        <v>0.84472455888387366</v>
      </c>
      <c r="J57" s="195">
        <f t="shared" ref="J57:N57" si="24">$H$32/J32</f>
        <v>0.97674805781407492</v>
      </c>
      <c r="K57" s="188">
        <f t="shared" si="24"/>
        <v>0.96590909090909094</v>
      </c>
      <c r="L57" s="188">
        <f t="shared" si="24"/>
        <v>0.96590909090909094</v>
      </c>
      <c r="M57" s="188" t="e">
        <f t="shared" si="24"/>
        <v>#DIV/0!</v>
      </c>
      <c r="N57" s="221" t="e">
        <f t="shared" si="24"/>
        <v>#DIV/0!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95"/>
      <c r="AZ57" s="298"/>
      <c r="BB57" s="298"/>
      <c r="BC57" s="51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2"/>
    </row>
    <row r="58" spans="1:94">
      <c r="A58" s="395"/>
      <c r="B58" s="52"/>
      <c r="C58" s="53"/>
      <c r="D58" s="159" t="s">
        <v>65</v>
      </c>
      <c r="E58" s="128"/>
      <c r="F58" s="161"/>
      <c r="G58" s="166"/>
      <c r="H58" s="288"/>
      <c r="I58" s="263">
        <f>I83/$C$80</f>
        <v>0.98925812164122606</v>
      </c>
      <c r="J58" s="189">
        <f t="shared" ref="J58:N58" si="25">J83/$C$80</f>
        <v>0.97512112839731935</v>
      </c>
      <c r="K58" s="189">
        <f t="shared" si="25"/>
        <v>0.98397727272727298</v>
      </c>
      <c r="L58" s="189">
        <f t="shared" si="25"/>
        <v>0.98397727272727298</v>
      </c>
      <c r="M58" s="189" t="e">
        <f t="shared" si="25"/>
        <v>#DIV/0!</v>
      </c>
      <c r="N58" s="222" t="e">
        <f t="shared" si="25"/>
        <v>#DIV/0!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95"/>
      <c r="AZ58" s="298"/>
      <c r="BA58" s="7"/>
      <c r="BB58" s="20"/>
      <c r="BC58" s="51"/>
      <c r="BF58" s="42"/>
      <c r="BG58" s="42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2"/>
    </row>
    <row r="59" spans="1:94">
      <c r="A59" s="395"/>
      <c r="B59" s="77" t="s">
        <v>36</v>
      </c>
      <c r="C59" s="63"/>
      <c r="D59" s="295"/>
      <c r="E59" s="130"/>
      <c r="F59" s="63"/>
      <c r="G59" s="165"/>
      <c r="H59" s="289"/>
      <c r="I59" s="261"/>
      <c r="J59" s="187"/>
      <c r="K59" s="190"/>
      <c r="L59" s="190"/>
      <c r="M59" s="190"/>
      <c r="N59" s="22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95"/>
      <c r="AZ59" s="298"/>
      <c r="BB59" s="20"/>
      <c r="BC59" s="51"/>
      <c r="BF59" s="42"/>
      <c r="BG59" s="42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2"/>
    </row>
    <row r="60" spans="1:94">
      <c r="A60" s="395"/>
      <c r="B60" s="93"/>
      <c r="C60" s="6"/>
      <c r="D60" s="22" t="str">
        <f t="shared" si="17"/>
        <v>P 08</v>
      </c>
      <c r="E60" s="43" t="str">
        <f t="shared" si="17"/>
        <v>FAF / gF</v>
      </c>
      <c r="F60" s="78"/>
      <c r="G60" s="93" t="s">
        <v>59</v>
      </c>
      <c r="H60" s="287">
        <f>H35</f>
        <v>0.75</v>
      </c>
      <c r="I60" s="261">
        <f>$H$35/I35</f>
        <v>1.1068412401921264</v>
      </c>
      <c r="J60" s="187">
        <f t="shared" ref="J60:N60" si="26">$H$35/J35</f>
        <v>0.82272891605123843</v>
      </c>
      <c r="K60" s="187">
        <f t="shared" si="26"/>
        <v>0.82500000000000007</v>
      </c>
      <c r="L60" s="187">
        <f t="shared" si="26"/>
        <v>0.82500000000000007</v>
      </c>
      <c r="M60" s="187">
        <f t="shared" si="26"/>
        <v>0.82500000000000007</v>
      </c>
      <c r="N60" s="220">
        <f t="shared" si="26"/>
        <v>0.82500000000000007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95"/>
      <c r="AZ60" s="298"/>
      <c r="BB60" s="298"/>
      <c r="BC60" s="51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2"/>
    </row>
    <row r="61" spans="1:94">
      <c r="A61" s="395"/>
      <c r="B61" s="111"/>
      <c r="C61" s="6"/>
      <c r="D61" s="22" t="str">
        <f t="shared" si="17"/>
        <v>P 09</v>
      </c>
      <c r="E61" s="43" t="str">
        <f t="shared" si="17"/>
        <v>FeTü / gF</v>
      </c>
      <c r="F61" s="78"/>
      <c r="G61" s="93" t="s">
        <v>59</v>
      </c>
      <c r="H61" s="287">
        <f>H36</f>
        <v>0.15</v>
      </c>
      <c r="I61" s="261">
        <f>$H$36/I36</f>
        <v>0.94140097784752808</v>
      </c>
      <c r="J61" s="187">
        <f t="shared" ref="J61:N61" si="27">$H$36/J36</f>
        <v>1.1319368576028179</v>
      </c>
      <c r="K61" s="187">
        <f t="shared" si="27"/>
        <v>1.1379310344827587</v>
      </c>
      <c r="L61" s="187">
        <f t="shared" si="27"/>
        <v>1.1379310344827587</v>
      </c>
      <c r="M61" s="187">
        <f t="shared" si="27"/>
        <v>1.1379310344827587</v>
      </c>
      <c r="N61" s="220">
        <f t="shared" si="27"/>
        <v>1.1379310344827587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95"/>
      <c r="AZ61" s="5"/>
      <c r="BB61" s="298"/>
      <c r="BC61" s="51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2"/>
    </row>
    <row r="62" spans="1:94" s="2" customFormat="1">
      <c r="A62" s="395"/>
      <c r="B62" s="111"/>
      <c r="C62" s="6"/>
      <c r="D62" s="296" t="str">
        <f t="shared" si="17"/>
        <v>P 10</v>
      </c>
      <c r="E62" s="128" t="str">
        <f t="shared" si="17"/>
        <v>SoA / gF</v>
      </c>
      <c r="F62" s="161"/>
      <c r="G62" s="163" t="s">
        <v>59</v>
      </c>
      <c r="H62" s="288">
        <f>H37</f>
        <v>0.05</v>
      </c>
      <c r="I62" s="262">
        <f>$H$37/I37</f>
        <v>0.95624655115329427</v>
      </c>
      <c r="J62" s="195">
        <f t="shared" ref="J62:N62" si="28">$H$37/J37</f>
        <v>1.7690137892105477</v>
      </c>
      <c r="K62" s="188">
        <f t="shared" si="28"/>
        <v>1.8333333333333335</v>
      </c>
      <c r="L62" s="188">
        <f t="shared" si="28"/>
        <v>1.8333333333333335</v>
      </c>
      <c r="M62" s="188">
        <f t="shared" si="28"/>
        <v>1.8333333333333335</v>
      </c>
      <c r="N62" s="221">
        <f t="shared" si="28"/>
        <v>1.8333333333333335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95"/>
      <c r="AZ62" s="5"/>
      <c r="BA62" s="6"/>
      <c r="BB62" s="298"/>
      <c r="BC62" s="51"/>
      <c r="BD62" s="6"/>
      <c r="BE62" s="6"/>
      <c r="BF62" s="6"/>
      <c r="BG62" s="6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</row>
    <row r="63" spans="1:94">
      <c r="A63" s="395"/>
      <c r="B63" s="112"/>
      <c r="C63" s="69"/>
      <c r="D63" s="159" t="s">
        <v>66</v>
      </c>
      <c r="E63" s="128"/>
      <c r="F63" s="162"/>
      <c r="G63" s="75"/>
      <c r="H63" s="288"/>
      <c r="I63" s="263">
        <f>I88/$C$84</f>
        <v>1.0244118822502055</v>
      </c>
      <c r="J63" s="189">
        <f t="shared" ref="J63:N63" si="29">J88/$C$84</f>
        <v>0.96136445802561921</v>
      </c>
      <c r="K63" s="189">
        <f t="shared" si="29"/>
        <v>0.96250000000000002</v>
      </c>
      <c r="L63" s="189">
        <f t="shared" si="29"/>
        <v>0.96250000000000002</v>
      </c>
      <c r="M63" s="189">
        <f t="shared" si="29"/>
        <v>0.96250000000000002</v>
      </c>
      <c r="N63" s="222">
        <f t="shared" si="29"/>
        <v>0.96250000000000002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95"/>
      <c r="AZ63" s="5"/>
      <c r="BA63" s="67"/>
      <c r="BB63" s="298"/>
      <c r="BC63" s="51"/>
      <c r="BD63" s="7"/>
      <c r="BE63" s="7"/>
      <c r="BF63" s="7"/>
      <c r="BG63" s="7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68"/>
    </row>
    <row r="64" spans="1:94">
      <c r="A64" s="395"/>
      <c r="B64" s="82" t="s">
        <v>52</v>
      </c>
      <c r="C64" s="67"/>
      <c r="D64" s="22"/>
      <c r="E64" s="43"/>
      <c r="F64" s="7"/>
      <c r="G64" s="167"/>
      <c r="H64" s="287"/>
      <c r="I64" s="264"/>
      <c r="J64" s="191"/>
      <c r="K64" s="192"/>
      <c r="L64" s="192"/>
      <c r="M64" s="192"/>
      <c r="N64" s="2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95"/>
      <c r="AZ64" s="5"/>
      <c r="BA64" s="67"/>
      <c r="BB64" s="298"/>
      <c r="BC64" s="51"/>
      <c r="BD64" s="7"/>
      <c r="BE64" s="7"/>
      <c r="BF64" s="7"/>
      <c r="BG64" s="7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68"/>
    </row>
    <row r="65" spans="1:95" s="50" customFormat="1">
      <c r="A65" s="395"/>
      <c r="B65" s="111"/>
      <c r="C65" s="6"/>
      <c r="D65" s="22" t="str">
        <f t="shared" si="17"/>
        <v>P 11</v>
      </c>
      <c r="E65" s="43" t="str">
        <f t="shared" si="17"/>
        <v>LUA / gF</v>
      </c>
      <c r="F65" s="78"/>
      <c r="G65" s="93" t="s">
        <v>59</v>
      </c>
      <c r="H65" s="287">
        <f>H40</f>
        <v>7.0000000000000007E-2</v>
      </c>
      <c r="I65" s="260">
        <f>$H$40/I40</f>
        <v>2.5993650000000001</v>
      </c>
      <c r="J65" s="186">
        <f t="shared" ref="J65:N65" si="30">$H$40/J40</f>
        <v>0.66088871482798106</v>
      </c>
      <c r="K65" s="186">
        <f t="shared" si="30"/>
        <v>1.0266666666666668</v>
      </c>
      <c r="L65" s="186" t="e">
        <f t="shared" si="30"/>
        <v>#DIV/0!</v>
      </c>
      <c r="M65" s="186" t="e">
        <f t="shared" si="30"/>
        <v>#DIV/0!</v>
      </c>
      <c r="N65" s="219" t="e">
        <f t="shared" si="30"/>
        <v>#DIV/0!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95"/>
      <c r="AZ65" s="5"/>
      <c r="BA65" s="6"/>
      <c r="BB65" s="298"/>
      <c r="BC65" s="51"/>
      <c r="BD65" s="6"/>
      <c r="BE65" s="6"/>
      <c r="BF65" s="6"/>
      <c r="BG65" s="6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2"/>
      <c r="CQ65" s="2"/>
    </row>
    <row r="66" spans="1:95">
      <c r="A66" s="395"/>
      <c r="B66" s="111"/>
      <c r="C66" s="67"/>
      <c r="D66" s="296" t="str">
        <f t="shared" ref="D66:E69" si="31">D41</f>
        <v>P 12</v>
      </c>
      <c r="E66" s="128" t="str">
        <f t="shared" si="31"/>
        <v>(FAF+FeTü+SoA) / gF</v>
      </c>
      <c r="F66" s="161"/>
      <c r="G66" s="163" t="s">
        <v>59</v>
      </c>
      <c r="H66" s="288">
        <f>H41</f>
        <v>0.95000000000000007</v>
      </c>
      <c r="I66" s="262">
        <f>$H$41/I41</f>
        <v>1.068341567774062</v>
      </c>
      <c r="J66" s="195">
        <f t="shared" ref="J66:N66" si="32">$H$41/J41</f>
        <v>0.88587921990699425</v>
      </c>
      <c r="K66" s="188">
        <f t="shared" si="32"/>
        <v>0.88936170212765964</v>
      </c>
      <c r="L66" s="188">
        <f t="shared" si="32"/>
        <v>0.88936170212765964</v>
      </c>
      <c r="M66" s="188">
        <f t="shared" si="32"/>
        <v>0.88936170212765964</v>
      </c>
      <c r="N66" s="221">
        <f t="shared" si="32"/>
        <v>0.88936170212765964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95"/>
      <c r="AZ66" s="5"/>
      <c r="BA66" s="67"/>
      <c r="BB66" s="298"/>
      <c r="BC66" s="51"/>
      <c r="BD66" s="7"/>
      <c r="BE66" s="7"/>
      <c r="BF66" s="7"/>
      <c r="BG66" s="7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68"/>
    </row>
    <row r="67" spans="1:95" ht="12.75" customHeight="1">
      <c r="A67" s="395"/>
      <c r="B67" s="111"/>
      <c r="C67" s="67"/>
      <c r="D67" s="159" t="s">
        <v>67</v>
      </c>
      <c r="E67" s="131"/>
      <c r="F67" s="168"/>
      <c r="G67" s="169"/>
      <c r="H67" s="290"/>
      <c r="I67" s="265">
        <f>I92/$C$89</f>
        <v>1.0905024703322186</v>
      </c>
      <c r="J67" s="193">
        <f t="shared" ref="J67:N67" si="33">J92/$C$89</f>
        <v>0.82576376597209833</v>
      </c>
      <c r="K67" s="193">
        <f t="shared" si="33"/>
        <v>0.9854751773049647</v>
      </c>
      <c r="L67" s="193" t="e">
        <f t="shared" si="33"/>
        <v>#DIV/0!</v>
      </c>
      <c r="M67" s="193" t="e">
        <f t="shared" si="33"/>
        <v>#DIV/0!</v>
      </c>
      <c r="N67" s="225" t="e">
        <f t="shared" si="33"/>
        <v>#DIV/0!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95"/>
      <c r="AZ67" s="5"/>
      <c r="BA67" s="67"/>
      <c r="BB67" s="298"/>
      <c r="BC67" s="51"/>
      <c r="BD67" s="7"/>
      <c r="BE67" s="7"/>
      <c r="BF67" s="7"/>
      <c r="BG67" s="7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68"/>
    </row>
    <row r="68" spans="1:95" s="50" customFormat="1">
      <c r="A68" s="395"/>
      <c r="B68" s="82"/>
      <c r="C68" s="6"/>
      <c r="D68" s="22" t="str">
        <f t="shared" si="31"/>
        <v>P 13</v>
      </c>
      <c r="E68" s="43" t="str">
        <f t="shared" si="31"/>
        <v>bIF / gF</v>
      </c>
      <c r="F68" s="6"/>
      <c r="G68" s="6"/>
      <c r="H68" s="287" t="str">
        <f>H43</f>
        <v>---</v>
      </c>
      <c r="I68" s="266" t="e">
        <f t="shared" ref="I68:N68" si="34">IF((($H$43/I43)&lt;$C$72),$C$72,IF((($H$43/I43)&gt;$D$72),$D$72,($H$43/I43)))</f>
        <v>#VALUE!</v>
      </c>
      <c r="J68" s="194" t="e">
        <f t="shared" si="34"/>
        <v>#VALUE!</v>
      </c>
      <c r="K68" s="194" t="e">
        <f t="shared" si="34"/>
        <v>#VALUE!</v>
      </c>
      <c r="L68" s="194" t="e">
        <f t="shared" si="34"/>
        <v>#VALUE!</v>
      </c>
      <c r="M68" s="194" t="e">
        <f t="shared" si="34"/>
        <v>#VALUE!</v>
      </c>
      <c r="N68" s="226" t="e">
        <f t="shared" si="34"/>
        <v>#VALUE!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95"/>
      <c r="AZ68" s="298"/>
      <c r="BA68" s="6"/>
      <c r="BB68" s="298"/>
      <c r="BC68" s="43"/>
      <c r="BD68" s="6"/>
      <c r="BE68" s="6"/>
      <c r="BF68" s="6"/>
      <c r="BG68" s="6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2"/>
      <c r="CQ68" s="2"/>
    </row>
    <row r="69" spans="1:95">
      <c r="A69" s="395"/>
      <c r="B69" s="111"/>
      <c r="C69" s="67"/>
      <c r="D69" s="22" t="str">
        <f t="shared" si="31"/>
        <v>P 14</v>
      </c>
      <c r="E69" s="43" t="str">
        <f t="shared" si="31"/>
        <v>FAF / BRI</v>
      </c>
      <c r="F69" s="7"/>
      <c r="G69" s="7"/>
      <c r="H69" s="287">
        <f>H44</f>
        <v>0.15</v>
      </c>
      <c r="I69" s="261">
        <f>$H$44/I44</f>
        <v>1.1522528302315282</v>
      </c>
      <c r="J69" s="187">
        <f t="shared" ref="J69:N69" si="35">$H$44/J44</f>
        <v>0.9117243391553369</v>
      </c>
      <c r="K69" s="187">
        <f t="shared" si="35"/>
        <v>0.9</v>
      </c>
      <c r="L69" s="187">
        <f t="shared" si="35"/>
        <v>0.9</v>
      </c>
      <c r="M69" s="187" t="e">
        <f t="shared" si="35"/>
        <v>#DIV/0!</v>
      </c>
      <c r="N69" s="220" t="e">
        <f t="shared" si="35"/>
        <v>#DIV/0!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95"/>
      <c r="AZ69" s="5"/>
      <c r="BA69" s="67"/>
      <c r="BB69" s="298"/>
      <c r="BC69" s="51"/>
      <c r="BD69" s="7"/>
      <c r="BE69" s="7"/>
      <c r="BF69" s="7"/>
      <c r="BG69" s="7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68"/>
    </row>
    <row r="70" spans="1:95" ht="13.5" thickBot="1">
      <c r="A70" s="396"/>
      <c r="B70" s="291"/>
      <c r="C70" s="292"/>
      <c r="D70" s="122"/>
      <c r="E70" s="282"/>
      <c r="F70" s="293"/>
      <c r="G70" s="293"/>
      <c r="H70" s="294"/>
      <c r="I70" s="352"/>
      <c r="J70" s="382"/>
      <c r="K70" s="354"/>
      <c r="L70" s="354"/>
      <c r="M70" s="354"/>
      <c r="N70" s="35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95"/>
      <c r="AZ70" s="5"/>
      <c r="BA70" s="67"/>
      <c r="BB70" s="298"/>
      <c r="BC70" s="51"/>
      <c r="BD70" s="7"/>
      <c r="BE70" s="7"/>
      <c r="BF70" s="7"/>
      <c r="BG70" s="7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68"/>
    </row>
    <row r="71" spans="1:95" ht="5.0999999999999996" customHeight="1">
      <c r="A71" s="71"/>
      <c r="B71" s="5"/>
      <c r="C71" s="67"/>
      <c r="D71" s="70"/>
      <c r="F71" s="67"/>
      <c r="G71" s="67"/>
      <c r="H71" s="67"/>
      <c r="I71" s="261"/>
      <c r="J71" s="187"/>
      <c r="K71" s="190"/>
      <c r="L71" s="190"/>
      <c r="M71" s="190"/>
      <c r="N71" s="22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67"/>
      <c r="AZ71" s="5"/>
      <c r="BA71" s="67"/>
      <c r="BB71" s="70"/>
      <c r="BD71" s="67"/>
      <c r="BE71" s="67"/>
      <c r="BF71" s="67"/>
      <c r="BG71" s="67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68"/>
    </row>
    <row r="72" spans="1:95" ht="13.5" thickBot="1">
      <c r="A72" s="71"/>
      <c r="B72" s="298" t="s">
        <v>50</v>
      </c>
      <c r="C72" s="177">
        <v>0.8</v>
      </c>
      <c r="D72" s="174">
        <v>1.1000000000000001</v>
      </c>
      <c r="E72" s="7"/>
      <c r="F72" s="67"/>
      <c r="G72" s="67"/>
      <c r="H72" s="298"/>
      <c r="I72" s="267"/>
      <c r="J72" s="244"/>
      <c r="K72" s="196"/>
      <c r="L72" s="196"/>
      <c r="M72" s="196"/>
      <c r="N72" s="227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67"/>
      <c r="AZ72" s="73"/>
      <c r="BA72" s="7"/>
      <c r="BB72" s="7"/>
      <c r="BC72" s="7"/>
      <c r="BD72" s="67"/>
      <c r="BE72" s="67"/>
      <c r="BF72" s="67"/>
      <c r="BG72" s="67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68"/>
    </row>
    <row r="73" spans="1:95" ht="12.75" customHeight="1">
      <c r="A73" s="394" t="s">
        <v>55</v>
      </c>
      <c r="B73" s="135" t="s">
        <v>19</v>
      </c>
      <c r="C73" s="136">
        <v>0.6</v>
      </c>
      <c r="D73" s="135"/>
      <c r="E73" s="137"/>
      <c r="F73" s="138"/>
      <c r="G73" s="139"/>
      <c r="H73" s="372"/>
      <c r="I73" s="356"/>
      <c r="J73" s="373"/>
      <c r="K73" s="358"/>
      <c r="L73" s="358"/>
      <c r="M73" s="358"/>
      <c r="N73" s="35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7"/>
      <c r="AZ73" s="14"/>
      <c r="BA73" s="72"/>
      <c r="BB73" s="298"/>
      <c r="BC73" s="298"/>
      <c r="BD73" s="7"/>
      <c r="BE73" s="7"/>
      <c r="BF73" s="76"/>
      <c r="BG73" s="76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65"/>
    </row>
    <row r="74" spans="1:95" ht="12.75" customHeight="1">
      <c r="A74" s="395"/>
      <c r="B74" s="116"/>
      <c r="C74" s="27"/>
      <c r="D74" s="82" t="str">
        <f>D49</f>
        <v>P 01</v>
      </c>
      <c r="E74" s="43" t="str">
        <f>E49</f>
        <v>gF / BGF</v>
      </c>
      <c r="F74" s="83">
        <v>0.75</v>
      </c>
      <c r="G74" s="181">
        <f>$C$73*F74</f>
        <v>0.44999999999999996</v>
      </c>
      <c r="H74" s="374"/>
      <c r="I74" s="260">
        <f>IF(((I24/$G$24)&lt;$C$72), $C$72*$G$74, IF(((I24/$G$24)&gt;$D$72), $D$72*$G$74, (I24/$G$24*$G$74)))</f>
        <v>0.45923099591255229</v>
      </c>
      <c r="J74" s="186">
        <f t="shared" ref="J74:N74" si="36">IF(((J24/$G$24)&lt;$C$72), $C$72*$G$74, IF(((J24/$G$24)&gt;$D$72), $D$72*$G$74, (J24/$G$24*$G$74)))</f>
        <v>0.44442848650363376</v>
      </c>
      <c r="K74" s="197">
        <f t="shared" si="36"/>
        <v>0.44949329846355013</v>
      </c>
      <c r="L74" s="197">
        <f t="shared" si="36"/>
        <v>0.44949329846355013</v>
      </c>
      <c r="M74" s="197">
        <f t="shared" si="36"/>
        <v>0.44949329846355013</v>
      </c>
      <c r="N74" s="228">
        <f t="shared" si="36"/>
        <v>0.44949329846355013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95"/>
      <c r="AZ74" s="298"/>
      <c r="BA74" s="78"/>
      <c r="BB74" s="298"/>
      <c r="BC74" s="43"/>
      <c r="BD74" s="78"/>
      <c r="BE74" s="78"/>
      <c r="BF74" s="79"/>
      <c r="BG74" s="80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2"/>
    </row>
    <row r="75" spans="1:95" ht="12.75" customHeight="1">
      <c r="A75" s="395"/>
      <c r="B75" s="81"/>
      <c r="C75" s="7"/>
      <c r="D75" s="82" t="str">
        <f>D50</f>
        <v>P 02</v>
      </c>
      <c r="E75" s="43" t="str">
        <f t="shared" ref="E75:E94" si="37">E50</f>
        <v>NGF / BGF</v>
      </c>
      <c r="F75" s="83">
        <v>0.05</v>
      </c>
      <c r="G75" s="181">
        <f>$C$73*F75</f>
        <v>0.03</v>
      </c>
      <c r="H75" s="374"/>
      <c r="I75" s="260">
        <f>IF(((I25/$G$25)&lt;$C$72), $C$72*$G$75, IF(((I25/$G$25)&gt;$D$72), $D$72*$G$75, (I25/$G$25*$G$75)))</f>
        <v>3.0127236557135187E-2</v>
      </c>
      <c r="J75" s="186">
        <f t="shared" ref="J75:N75" si="38">IF(((J25/$G$25)&lt;$C$72), $C$72*$G$75, IF(((J25/$G$25)&gt;$D$72), $D$72*$G$75, (J25/$G$25*$G$75)))</f>
        <v>3.1096929953222052E-2</v>
      </c>
      <c r="K75" s="197">
        <f t="shared" si="38"/>
        <v>3.1430068098480882E-2</v>
      </c>
      <c r="L75" s="197">
        <f t="shared" si="38"/>
        <v>3.1430068098480882E-2</v>
      </c>
      <c r="M75" s="197">
        <f t="shared" si="38"/>
        <v>3.1430068098480882E-2</v>
      </c>
      <c r="N75" s="228">
        <f t="shared" si="38"/>
        <v>3.1430068098480882E-2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95"/>
      <c r="AZ75" s="14"/>
      <c r="BA75" s="7"/>
      <c r="BB75" s="298"/>
      <c r="BC75" s="43"/>
      <c r="BD75" s="78"/>
      <c r="BE75" s="78"/>
      <c r="BF75" s="79"/>
      <c r="BG75" s="80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65"/>
    </row>
    <row r="76" spans="1:95" ht="12.75" customHeight="1">
      <c r="A76" s="395"/>
      <c r="B76" s="81"/>
      <c r="C76" s="7"/>
      <c r="D76" s="82" t="str">
        <f>D51</f>
        <v>P 03</v>
      </c>
      <c r="E76" s="43" t="str">
        <f t="shared" si="37"/>
        <v>(FF+RNF) / gF</v>
      </c>
      <c r="F76" s="83">
        <v>0.05</v>
      </c>
      <c r="G76" s="181">
        <f>$C$73*F76</f>
        <v>0.03</v>
      </c>
      <c r="H76" s="374"/>
      <c r="I76" s="260">
        <f>IF((($H$26/I26)&lt;$C$72), $C$72*$G$76, IF((($H$26/I26)&gt;$D$72),$D$72*$G$76,($H$26/I26*$G$76)))</f>
        <v>3.3000000000000002E-2</v>
      </c>
      <c r="J76" s="186">
        <f t="shared" ref="J76:N76" si="39">IF((($H$26/J26)&lt;$C$72), $C$72*$G$76, IF((($H$26/J26)&gt;$D$72),$D$72*$G$76,($H$26/J26*$G$76)))</f>
        <v>3.3000000000000002E-2</v>
      </c>
      <c r="K76" s="197">
        <f t="shared" si="39"/>
        <v>3.3000000000000002E-2</v>
      </c>
      <c r="L76" s="197">
        <f t="shared" si="39"/>
        <v>3.3000000000000002E-2</v>
      </c>
      <c r="M76" s="197">
        <f t="shared" si="39"/>
        <v>3.3000000000000002E-2</v>
      </c>
      <c r="N76" s="228" t="e">
        <f t="shared" si="39"/>
        <v>#DIV/0!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95"/>
      <c r="AZ76" s="14"/>
      <c r="BA76" s="7"/>
      <c r="BB76" s="298"/>
      <c r="BC76" s="43"/>
      <c r="BD76" s="78"/>
      <c r="BE76" s="78"/>
      <c r="BF76" s="79"/>
      <c r="BG76" s="80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65"/>
    </row>
    <row r="77" spans="1:95" ht="12.75" customHeight="1">
      <c r="A77" s="395"/>
      <c r="B77" s="81"/>
      <c r="C77" s="6"/>
      <c r="D77" s="82" t="str">
        <f>D52</f>
        <v>P 04</v>
      </c>
      <c r="E77" s="43" t="str">
        <f t="shared" si="37"/>
        <v>aVF / gF</v>
      </c>
      <c r="F77" s="83">
        <v>0.05</v>
      </c>
      <c r="G77" s="181">
        <f>$C$73*F77</f>
        <v>0.03</v>
      </c>
      <c r="H77" s="374"/>
      <c r="I77" s="260">
        <f>IF((($H$27/I27)&lt;$C$72),$C$72*$G$77,IF((($H$27/I27)&gt;$D$72),$D$72*$G$77,($H$27/I27*$G$77)))</f>
        <v>2.6979293523387762E-2</v>
      </c>
      <c r="J77" s="186">
        <f t="shared" ref="J77:N77" si="40">IF((($H$27/J27)&lt;$C$72),$C$72*$G$77,IF((($H$27/J27)&gt;$D$72),$D$72*$G$77,($H$27/J27*$G$77)))</f>
        <v>2.7716100612332564E-2</v>
      </c>
      <c r="K77" s="197">
        <f t="shared" si="40"/>
        <v>2.8285714285714286E-2</v>
      </c>
      <c r="L77" s="197">
        <f t="shared" si="40"/>
        <v>2.8285714285714286E-2</v>
      </c>
      <c r="M77" s="197">
        <f t="shared" si="40"/>
        <v>2.8285714285714286E-2</v>
      </c>
      <c r="N77" s="228">
        <f t="shared" si="40"/>
        <v>2.8285714285714286E-2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95"/>
      <c r="AZ77" s="14"/>
      <c r="BB77" s="298"/>
      <c r="BC77" s="43"/>
      <c r="BD77" s="78"/>
      <c r="BE77" s="78"/>
      <c r="BF77" s="79"/>
      <c r="BG77" s="80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2"/>
    </row>
    <row r="78" spans="1:95" ht="12.75" customHeight="1">
      <c r="A78" s="395"/>
      <c r="B78" s="81"/>
      <c r="C78" s="6"/>
      <c r="D78" s="82" t="str">
        <f>D53</f>
        <v>P 05</v>
      </c>
      <c r="E78" s="43" t="str">
        <f t="shared" si="37"/>
        <v>GaNGF / Stp</v>
      </c>
      <c r="F78" s="83">
        <v>0.1</v>
      </c>
      <c r="G78" s="182">
        <f>$C$73*F78</f>
        <v>0.06</v>
      </c>
      <c r="H78" s="375"/>
      <c r="I78" s="268">
        <f>IF((($H$28/I28)&lt;$C$72),$C$72*$G$78,IF((($H$28/I28)&gt;$D$72),$D$72*$G$78,($H$28/I28*$G$78)))</f>
        <v>5.1160527262340522E-2</v>
      </c>
      <c r="J78" s="245">
        <f t="shared" ref="J78:N78" si="41">IF((($H$28/J28)&lt;$C$72),$C$72*$G$78,IF((($H$28/J28)&gt;$D$72),$D$72*$G$78,($H$28/J28*$G$78)))</f>
        <v>6.6000000000000003E-2</v>
      </c>
      <c r="K78" s="198">
        <f t="shared" si="41"/>
        <v>6.6000000000000003E-2</v>
      </c>
      <c r="L78" s="198">
        <f t="shared" si="41"/>
        <v>6.6000000000000003E-2</v>
      </c>
      <c r="M78" s="198" t="e">
        <f t="shared" si="41"/>
        <v>#DIV/0!</v>
      </c>
      <c r="N78" s="229" t="e">
        <f t="shared" si="41"/>
        <v>#DIV/0!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95"/>
      <c r="AZ78" s="14"/>
      <c r="BB78" s="298"/>
      <c r="BC78" s="51"/>
      <c r="BD78" s="78"/>
      <c r="BE78" s="78"/>
      <c r="BF78" s="79"/>
      <c r="BG78" s="80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2"/>
    </row>
    <row r="79" spans="1:95" ht="12.75" customHeight="1">
      <c r="A79" s="395"/>
      <c r="B79" s="90"/>
      <c r="C79" s="13"/>
      <c r="D79" s="159" t="s">
        <v>84</v>
      </c>
      <c r="E79" s="131"/>
      <c r="F79" s="132">
        <f>SUM(F74:F78)</f>
        <v>1.0000000000000002</v>
      </c>
      <c r="G79" s="178">
        <f>SUM(G74:G78)</f>
        <v>0.60000000000000009</v>
      </c>
      <c r="H79" s="376"/>
      <c r="I79" s="263">
        <f>SUM(I74:I78)</f>
        <v>0.60049805325541583</v>
      </c>
      <c r="J79" s="189">
        <f t="shared" ref="J79:N79" si="42">SUM(J74:J78)</f>
        <v>0.60224151706918838</v>
      </c>
      <c r="K79" s="199">
        <f t="shared" si="42"/>
        <v>0.60820908084774516</v>
      </c>
      <c r="L79" s="199">
        <f t="shared" si="42"/>
        <v>0.60820908084774516</v>
      </c>
      <c r="M79" s="199" t="e">
        <f t="shared" si="42"/>
        <v>#DIV/0!</v>
      </c>
      <c r="N79" s="230" t="e">
        <f t="shared" si="42"/>
        <v>#DIV/0!</v>
      </c>
      <c r="O79" s="3"/>
      <c r="P79" s="173"/>
      <c r="Q79" s="173"/>
      <c r="R79" s="173"/>
      <c r="S79" s="173"/>
      <c r="T79" s="17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95"/>
      <c r="AZ79" s="14"/>
      <c r="BB79" s="298"/>
      <c r="BC79" s="7"/>
      <c r="BD79" s="78"/>
      <c r="BE79" s="78"/>
      <c r="BF79" s="7"/>
      <c r="BG79" s="80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2"/>
    </row>
    <row r="80" spans="1:95" ht="12.75" customHeight="1">
      <c r="A80" s="395"/>
      <c r="B80" s="77" t="s">
        <v>31</v>
      </c>
      <c r="C80" s="113">
        <v>0.2</v>
      </c>
      <c r="D80" s="82"/>
      <c r="E80" s="43"/>
      <c r="F80" s="83"/>
      <c r="G80" s="183"/>
      <c r="H80" s="377"/>
      <c r="I80" s="269"/>
      <c r="J80" s="191"/>
      <c r="K80" s="192"/>
      <c r="L80" s="192"/>
      <c r="M80" s="192"/>
      <c r="N80" s="2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95"/>
      <c r="AZ80" s="14"/>
      <c r="BB80" s="298"/>
      <c r="BC80" s="7"/>
      <c r="BD80" s="78"/>
      <c r="BE80" s="78"/>
      <c r="BF80" s="7"/>
      <c r="BG80" s="80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2"/>
    </row>
    <row r="81" spans="1:94" ht="12.75" customHeight="1">
      <c r="A81" s="395"/>
      <c r="B81" s="82"/>
      <c r="C81" s="114"/>
      <c r="D81" s="82" t="str">
        <f>D56</f>
        <v>P 06</v>
      </c>
      <c r="E81" s="43" t="str">
        <f t="shared" si="37"/>
        <v>BRI / gF</v>
      </c>
      <c r="F81" s="83">
        <v>0.75</v>
      </c>
      <c r="G81" s="181">
        <f>$C$80*F81</f>
        <v>0.15000000000000002</v>
      </c>
      <c r="H81" s="378"/>
      <c r="I81" s="260">
        <f>IF((($H$31/I31)&lt;$C$72), $C$72*$G$81, IF((($H$31/I31)&gt;$D$72), $D$72*$G$81, ($H$31/I31*$G$81)))</f>
        <v>0.15561539638405153</v>
      </c>
      <c r="J81" s="186">
        <f t="shared" ref="J81:N81" si="43">IF((($H$31/J31)&lt;$C$72), $C$72*$G$81, IF((($H$31/J31)&gt;$D$72), $D$72*$G$81, ($H$31/J31*$G$81)))</f>
        <v>0.14618682278876013</v>
      </c>
      <c r="K81" s="197">
        <f t="shared" si="43"/>
        <v>0.14850000000000005</v>
      </c>
      <c r="L81" s="197">
        <f t="shared" si="43"/>
        <v>0.14850000000000005</v>
      </c>
      <c r="M81" s="197" t="e">
        <f t="shared" si="43"/>
        <v>#DIV/0!</v>
      </c>
      <c r="N81" s="228" t="e">
        <f t="shared" si="43"/>
        <v>#DIV/0!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95"/>
      <c r="AZ81" s="298"/>
      <c r="BA81" s="78"/>
      <c r="BB81" s="298"/>
      <c r="BC81" s="51"/>
      <c r="BD81" s="78"/>
      <c r="BE81" s="78"/>
      <c r="BF81" s="91"/>
      <c r="BG81" s="80"/>
      <c r="BH81" s="8"/>
      <c r="BI81" s="92"/>
      <c r="BJ81" s="8"/>
      <c r="BK81" s="92"/>
      <c r="BL81" s="92"/>
      <c r="BM81" s="92"/>
      <c r="BN81" s="92"/>
      <c r="BO81" s="92"/>
      <c r="BP81" s="92"/>
      <c r="BQ81" s="8"/>
      <c r="BR81" s="8"/>
      <c r="BS81" s="8"/>
      <c r="BT81" s="92"/>
      <c r="BU81" s="92"/>
      <c r="BV81" s="92"/>
      <c r="BW81" s="8"/>
      <c r="BX81" s="8"/>
      <c r="BY81" s="92"/>
      <c r="BZ81" s="92"/>
      <c r="CA81" s="8"/>
      <c r="CB81" s="92"/>
      <c r="CC81" s="8"/>
      <c r="CD81" s="92"/>
      <c r="CE81" s="8"/>
      <c r="CF81" s="8"/>
      <c r="CG81" s="8"/>
      <c r="CH81" s="92"/>
      <c r="CI81" s="92"/>
      <c r="CJ81" s="92"/>
      <c r="CK81" s="92"/>
      <c r="CL81" s="92"/>
      <c r="CM81" s="92"/>
      <c r="CN81" s="92"/>
      <c r="CO81" s="92"/>
      <c r="CP81" s="2"/>
    </row>
    <row r="82" spans="1:94" ht="12.75" customHeight="1">
      <c r="A82" s="395"/>
      <c r="B82" s="81"/>
      <c r="C82" s="6"/>
      <c r="D82" s="82" t="str">
        <f>D57</f>
        <v>P 07</v>
      </c>
      <c r="E82" s="43" t="str">
        <f t="shared" si="37"/>
        <v>GaBRI / Stp</v>
      </c>
      <c r="F82" s="89">
        <v>0.25</v>
      </c>
      <c r="G82" s="182">
        <f>$C$80*F82</f>
        <v>0.05</v>
      </c>
      <c r="H82" s="376"/>
      <c r="I82" s="268">
        <f>IF((($H$32/I32)&lt;$C$72), $C$72*$G$82, IF((($H$32/I32)&gt;$D$72), $D$72*$G$82, ($H$32/I32*$G$82)))</f>
        <v>4.2236227944193683E-2</v>
      </c>
      <c r="J82" s="245">
        <f t="shared" ref="J82:N82" si="44">IF((($H$32/J32)&lt;$C$72), $C$72*$G$82, IF((($H$32/J32)&gt;$D$72), $D$72*$G$82, ($H$32/J32*$G$82)))</f>
        <v>4.8837402890703749E-2</v>
      </c>
      <c r="K82" s="198">
        <f t="shared" si="44"/>
        <v>4.8295454545454551E-2</v>
      </c>
      <c r="L82" s="198">
        <f t="shared" si="44"/>
        <v>4.8295454545454551E-2</v>
      </c>
      <c r="M82" s="198" t="e">
        <f t="shared" si="44"/>
        <v>#DIV/0!</v>
      </c>
      <c r="N82" s="229" t="e">
        <f t="shared" si="44"/>
        <v>#DIV/0!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95"/>
      <c r="AZ82" s="14"/>
      <c r="BB82" s="298"/>
      <c r="BC82" s="51"/>
      <c r="BD82" s="78"/>
      <c r="BE82" s="78"/>
      <c r="BF82" s="91"/>
      <c r="BG82" s="80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2"/>
    </row>
    <row r="83" spans="1:94" ht="12.75" customHeight="1">
      <c r="A83" s="395"/>
      <c r="B83" s="90"/>
      <c r="C83" s="13"/>
      <c r="D83" s="159" t="s">
        <v>65</v>
      </c>
      <c r="E83" s="131"/>
      <c r="F83" s="89">
        <f>SUM(F81:F82)</f>
        <v>1</v>
      </c>
      <c r="G83" s="178">
        <f>SUM(G81:G82)</f>
        <v>0.2</v>
      </c>
      <c r="H83" s="376"/>
      <c r="I83" s="263">
        <f>SUM(I81:I82)</f>
        <v>0.19785162432824521</v>
      </c>
      <c r="J83" s="189">
        <f t="shared" ref="J83:N83" si="45">SUM(J81:J82)</f>
        <v>0.19502422567946387</v>
      </c>
      <c r="K83" s="199">
        <f t="shared" si="45"/>
        <v>0.19679545454545461</v>
      </c>
      <c r="L83" s="199">
        <f t="shared" si="45"/>
        <v>0.19679545454545461</v>
      </c>
      <c r="M83" s="199" t="e">
        <f t="shared" si="45"/>
        <v>#DIV/0!</v>
      </c>
      <c r="N83" s="230" t="e">
        <f t="shared" si="45"/>
        <v>#DIV/0!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95"/>
      <c r="AZ83" s="14"/>
      <c r="BB83" s="298"/>
      <c r="BC83" s="51"/>
      <c r="BD83" s="78"/>
      <c r="BE83" s="78"/>
      <c r="BF83" s="91"/>
      <c r="BG83" s="80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2"/>
    </row>
    <row r="84" spans="1:94" ht="12.75" customHeight="1">
      <c r="A84" s="395"/>
      <c r="B84" s="82" t="s">
        <v>36</v>
      </c>
      <c r="C84" s="114">
        <v>0.05</v>
      </c>
      <c r="D84" s="82"/>
      <c r="E84" s="43"/>
      <c r="F84" s="83"/>
      <c r="G84" s="181"/>
      <c r="H84" s="378"/>
      <c r="I84" s="260"/>
      <c r="J84" s="187"/>
      <c r="K84" s="190"/>
      <c r="L84" s="190"/>
      <c r="M84" s="190"/>
      <c r="N84" s="22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95"/>
      <c r="AZ84" s="14"/>
      <c r="BB84" s="298"/>
      <c r="BC84" s="51"/>
      <c r="BD84" s="78"/>
      <c r="BE84" s="78"/>
      <c r="BF84" s="7"/>
      <c r="BG84" s="80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2"/>
    </row>
    <row r="85" spans="1:94" ht="12.75" customHeight="1">
      <c r="A85" s="395"/>
      <c r="B85" s="82"/>
      <c r="C85" s="114"/>
      <c r="D85" s="82" t="str">
        <f>D60</f>
        <v>P 08</v>
      </c>
      <c r="E85" s="43" t="str">
        <f t="shared" si="37"/>
        <v>FAF / gF</v>
      </c>
      <c r="F85" s="83">
        <v>0.5</v>
      </c>
      <c r="G85" s="181">
        <f>$C$84*F85</f>
        <v>2.5000000000000001E-2</v>
      </c>
      <c r="H85" s="378"/>
      <c r="I85" s="260">
        <f>IF((($H$35/I35)&lt;$C$72), $C$72*$G$85, IF((($H$35/I35)&gt;$D$72), $D$72*$G$85, ($H$35/I35*$G$85)))</f>
        <v>2.7500000000000004E-2</v>
      </c>
      <c r="J85" s="186">
        <f t="shared" ref="J85:N85" si="46">IF((($H$35/J35)&lt;$C$72), $C$72*$G$85, IF((($H$35/J35)&gt;$D$72), $D$72*$G$85, ($H$35/J35*$G$85)))</f>
        <v>2.0568222901280964E-2</v>
      </c>
      <c r="K85" s="197">
        <f t="shared" si="46"/>
        <v>2.0625000000000004E-2</v>
      </c>
      <c r="L85" s="197">
        <f t="shared" si="46"/>
        <v>2.0625000000000004E-2</v>
      </c>
      <c r="M85" s="197">
        <f t="shared" si="46"/>
        <v>2.0625000000000004E-2</v>
      </c>
      <c r="N85" s="228">
        <f t="shared" si="46"/>
        <v>2.0625000000000004E-2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95"/>
      <c r="AZ85" s="298"/>
      <c r="BA85" s="4"/>
      <c r="BB85" s="298"/>
      <c r="BC85" s="51"/>
      <c r="BD85" s="78"/>
      <c r="BE85" s="78"/>
      <c r="BF85" s="91"/>
      <c r="BG85" s="80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2"/>
    </row>
    <row r="86" spans="1:94" ht="12.75" customHeight="1">
      <c r="A86" s="395"/>
      <c r="B86" s="93"/>
      <c r="C86" s="6"/>
      <c r="D86" s="82" t="str">
        <f>D61</f>
        <v>P 09</v>
      </c>
      <c r="E86" s="43" t="str">
        <f t="shared" si="37"/>
        <v>FeTü / gF</v>
      </c>
      <c r="F86" s="83">
        <v>0.25</v>
      </c>
      <c r="G86" s="181">
        <f>$C$84*F86</f>
        <v>1.2500000000000001E-2</v>
      </c>
      <c r="H86" s="378"/>
      <c r="I86" s="260">
        <f>IF((($H$36/I36)&lt;$C$72), $C$72*$G$86, IF((($H$36/I36)&gt;$D$72), $D$72*$G$86, ($H$36/I36*$G$86)))</f>
        <v>1.1767512223094101E-2</v>
      </c>
      <c r="J86" s="186">
        <f t="shared" ref="J86:N86" si="47">IF((($H$36/J36)&lt;$C$72), $C$72*$G$86, IF((($H$36/J36)&gt;$D$72), $D$72*$G$86, ($H$36/J36*$G$86)))</f>
        <v>1.3750000000000002E-2</v>
      </c>
      <c r="K86" s="197">
        <f t="shared" si="47"/>
        <v>1.3750000000000002E-2</v>
      </c>
      <c r="L86" s="197">
        <f t="shared" si="47"/>
        <v>1.3750000000000002E-2</v>
      </c>
      <c r="M86" s="197">
        <f t="shared" si="47"/>
        <v>1.3750000000000002E-2</v>
      </c>
      <c r="N86" s="228">
        <f t="shared" si="47"/>
        <v>1.3750000000000002E-2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95"/>
      <c r="BB86" s="298"/>
      <c r="BC86" s="51"/>
      <c r="BD86" s="78"/>
      <c r="BE86" s="78"/>
      <c r="BF86" s="91"/>
      <c r="BG86" s="80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2"/>
    </row>
    <row r="87" spans="1:94" ht="12.75" customHeight="1">
      <c r="A87" s="395"/>
      <c r="B87" s="93"/>
      <c r="C87" s="6"/>
      <c r="D87" s="82" t="str">
        <f>D62</f>
        <v>P 10</v>
      </c>
      <c r="E87" s="43" t="str">
        <f t="shared" si="37"/>
        <v>SoA / gF</v>
      </c>
      <c r="F87" s="83">
        <v>0.25</v>
      </c>
      <c r="G87" s="182">
        <f>$C$84*F87</f>
        <v>1.2500000000000001E-2</v>
      </c>
      <c r="H87" s="376"/>
      <c r="I87" s="268">
        <f>IF((($H$37/I37)&lt;$C$72), $C$72*$G$87, IF((($H$37/I37)&gt;$D$72), $D$72*$G$87, ($H$37/I37*$G$87)))</f>
        <v>1.1953081889416179E-2</v>
      </c>
      <c r="J87" s="245">
        <f t="shared" ref="J87:N87" si="48">IF((($H$37/J37)&lt;$C$72), $C$72*$G$87, IF((($H$37/J37)&gt;$D$72), $D$72*$G$87, ($H$37/J37*$G$87)))</f>
        <v>1.3750000000000002E-2</v>
      </c>
      <c r="K87" s="198">
        <f t="shared" si="48"/>
        <v>1.3750000000000002E-2</v>
      </c>
      <c r="L87" s="198">
        <f t="shared" si="48"/>
        <v>1.3750000000000002E-2</v>
      </c>
      <c r="M87" s="198">
        <f t="shared" si="48"/>
        <v>1.3750000000000002E-2</v>
      </c>
      <c r="N87" s="229">
        <f t="shared" si="48"/>
        <v>1.3750000000000002E-2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95"/>
      <c r="BB87" s="298"/>
      <c r="BC87" s="51"/>
      <c r="BD87" s="78"/>
      <c r="BE87" s="78"/>
      <c r="BF87" s="91"/>
      <c r="BG87" s="80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2"/>
    </row>
    <row r="88" spans="1:94" ht="12.75" customHeight="1">
      <c r="A88" s="395"/>
      <c r="B88" s="93"/>
      <c r="C88" s="6"/>
      <c r="D88" s="159" t="s">
        <v>66</v>
      </c>
      <c r="E88" s="131"/>
      <c r="F88" s="133">
        <f>SUM(F85:F87)</f>
        <v>1</v>
      </c>
      <c r="G88" s="179">
        <f>SUM(G85:G87)</f>
        <v>0.05</v>
      </c>
      <c r="H88" s="378"/>
      <c r="I88" s="263">
        <f>SUM(I85:I87)</f>
        <v>5.122059411251028E-2</v>
      </c>
      <c r="J88" s="189">
        <f t="shared" ref="J88:N88" si="49">SUM(J85:J87)</f>
        <v>4.806822290128096E-2</v>
      </c>
      <c r="K88" s="199">
        <f t="shared" si="49"/>
        <v>4.8125000000000001E-2</v>
      </c>
      <c r="L88" s="199">
        <f t="shared" si="49"/>
        <v>4.8125000000000001E-2</v>
      </c>
      <c r="M88" s="199">
        <f t="shared" si="49"/>
        <v>4.8125000000000001E-2</v>
      </c>
      <c r="N88" s="230">
        <f t="shared" si="49"/>
        <v>4.8125000000000001E-2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95"/>
      <c r="BB88" s="86"/>
      <c r="BC88" s="85"/>
      <c r="BD88" s="87"/>
      <c r="BE88" s="78"/>
      <c r="BF88" s="88"/>
      <c r="BG88" s="80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2"/>
    </row>
    <row r="89" spans="1:94" ht="12.75" customHeight="1">
      <c r="A89" s="395"/>
      <c r="B89" s="77" t="s">
        <v>52</v>
      </c>
      <c r="C89" s="113">
        <v>0.15</v>
      </c>
      <c r="D89" s="84"/>
      <c r="E89" s="43"/>
      <c r="F89" s="109"/>
      <c r="G89" s="184"/>
      <c r="H89" s="377"/>
      <c r="I89" s="269"/>
      <c r="J89" s="191"/>
      <c r="K89" s="192"/>
      <c r="L89" s="192"/>
      <c r="M89" s="192"/>
      <c r="N89" s="2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95"/>
      <c r="BB89" s="86"/>
      <c r="BC89" s="85"/>
      <c r="BD89" s="87"/>
      <c r="BE89" s="78"/>
      <c r="BF89" s="88"/>
      <c r="BG89" s="80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2"/>
    </row>
    <row r="90" spans="1:94" ht="12.75" customHeight="1">
      <c r="A90" s="395"/>
      <c r="B90" s="93"/>
      <c r="C90" s="67"/>
      <c r="D90" s="82" t="str">
        <f>D65</f>
        <v>P 11</v>
      </c>
      <c r="E90" s="43" t="str">
        <f t="shared" si="37"/>
        <v>LUA / gF</v>
      </c>
      <c r="F90" s="83">
        <v>0.7</v>
      </c>
      <c r="G90" s="181">
        <f>$C$89*F90</f>
        <v>0.105</v>
      </c>
      <c r="H90" s="378"/>
      <c r="I90" s="261">
        <f>IF((($H$40/I40)&lt;$C$72), $C$72*$G$90, IF((($H$40/I40)&gt;$D$72), $D$72*$G$90, ($H$40/I40*$G$90)))</f>
        <v>0.11550000000000001</v>
      </c>
      <c r="J90" s="187">
        <f t="shared" ref="J90:N90" si="50">IF((($H$40/J40)&lt;$C$72), $C$72*$G$90, IF((($H$40/J40)&gt;$D$72), $D$72*$G$90, ($H$40/J40*$G$90)))</f>
        <v>8.4000000000000005E-2</v>
      </c>
      <c r="K90" s="190">
        <f t="shared" si="50"/>
        <v>0.10780000000000002</v>
      </c>
      <c r="L90" s="190" t="e">
        <f t="shared" si="50"/>
        <v>#DIV/0!</v>
      </c>
      <c r="M90" s="190" t="e">
        <f t="shared" si="50"/>
        <v>#DIV/0!</v>
      </c>
      <c r="N90" s="223" t="e">
        <f t="shared" si="50"/>
        <v>#DIV/0!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95"/>
      <c r="BA90" s="67"/>
      <c r="BB90" s="86"/>
      <c r="BC90" s="85"/>
      <c r="BD90" s="87"/>
      <c r="BE90" s="4"/>
      <c r="BF90" s="88"/>
      <c r="BG90" s="24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68"/>
    </row>
    <row r="91" spans="1:94" ht="12.75" customHeight="1">
      <c r="A91" s="395"/>
      <c r="B91" s="93"/>
      <c r="C91" s="7"/>
      <c r="D91" s="52" t="str">
        <f>D66</f>
        <v>P 12</v>
      </c>
      <c r="E91" s="128" t="str">
        <f t="shared" si="37"/>
        <v>(FAF+FeTü+SoA) / gF</v>
      </c>
      <c r="F91" s="89">
        <v>0.3</v>
      </c>
      <c r="G91" s="182">
        <f>$C$89*F91</f>
        <v>4.4999999999999998E-2</v>
      </c>
      <c r="H91" s="376"/>
      <c r="I91" s="262">
        <f>IF((($H$41/I41)&lt;$C$72), $C$72*$G$91, IF((($H$41/I41)&gt;$D$72), $D$72*$G$91, ($H$41/I41*$G$91)))</f>
        <v>4.807537054983279E-2</v>
      </c>
      <c r="J91" s="195">
        <f t="shared" ref="J91:N91" si="51">IF((($H$41/J41)&lt;$C$72), $C$72*$G$91, IF((($H$41/J41)&gt;$D$72), $D$72*$G$91, ($H$41/J41*$G$91)))</f>
        <v>3.986456489581474E-2</v>
      </c>
      <c r="K91" s="188">
        <f t="shared" si="51"/>
        <v>4.0021276595744684E-2</v>
      </c>
      <c r="L91" s="188">
        <f t="shared" si="51"/>
        <v>4.0021276595744684E-2</v>
      </c>
      <c r="M91" s="188">
        <f t="shared" si="51"/>
        <v>4.0021276595744684E-2</v>
      </c>
      <c r="N91" s="221">
        <f t="shared" si="51"/>
        <v>4.0021276595744684E-2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95"/>
      <c r="BA91" s="7"/>
      <c r="BB91" s="86"/>
      <c r="BC91" s="85"/>
      <c r="BD91" s="87"/>
      <c r="BE91" s="78"/>
      <c r="BF91" s="88"/>
      <c r="BG91" s="80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65"/>
    </row>
    <row r="92" spans="1:94" ht="12.75" customHeight="1">
      <c r="A92" s="395"/>
      <c r="B92" s="93"/>
      <c r="C92" s="7"/>
      <c r="D92" s="159" t="s">
        <v>67</v>
      </c>
      <c r="E92" s="131"/>
      <c r="F92" s="132"/>
      <c r="G92" s="180">
        <f>SUM(G90:G91)</f>
        <v>0.15</v>
      </c>
      <c r="H92" s="379"/>
      <c r="I92" s="265">
        <f>SUM(I90:I91)</f>
        <v>0.16357537054983279</v>
      </c>
      <c r="J92" s="193">
        <f t="shared" ref="J92:N92" si="52">SUM(J90:J91)</f>
        <v>0.12386456489581474</v>
      </c>
      <c r="K92" s="200">
        <f t="shared" si="52"/>
        <v>0.14782127659574471</v>
      </c>
      <c r="L92" s="200" t="e">
        <f t="shared" si="52"/>
        <v>#DIV/0!</v>
      </c>
      <c r="M92" s="200" t="e">
        <f t="shared" si="52"/>
        <v>#DIV/0!</v>
      </c>
      <c r="N92" s="231" t="e">
        <f t="shared" si="52"/>
        <v>#DIV/0!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95"/>
      <c r="BA92" s="7"/>
      <c r="BB92" s="86"/>
      <c r="BC92" s="85"/>
      <c r="BD92" s="87"/>
      <c r="BE92" s="78"/>
      <c r="BF92" s="88"/>
      <c r="BG92" s="80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65"/>
    </row>
    <row r="93" spans="1:94" ht="12.75" customHeight="1">
      <c r="A93" s="395"/>
      <c r="B93" s="81"/>
      <c r="C93" s="6"/>
      <c r="D93" s="82" t="str">
        <f>D68</f>
        <v>P 13</v>
      </c>
      <c r="E93" s="43" t="str">
        <f t="shared" si="37"/>
        <v>bIF / gF</v>
      </c>
      <c r="F93" s="119">
        <v>0</v>
      </c>
      <c r="G93" s="181">
        <f>$C$89*F93</f>
        <v>0</v>
      </c>
      <c r="H93" s="380"/>
      <c r="I93" s="260"/>
      <c r="J93" s="186"/>
      <c r="K93" s="197"/>
      <c r="L93" s="197"/>
      <c r="M93" s="197"/>
      <c r="N93" s="22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95"/>
      <c r="AZ93" s="14"/>
      <c r="BB93" s="86"/>
      <c r="BC93" s="43"/>
      <c r="BD93" s="87"/>
      <c r="BE93" s="78"/>
      <c r="BF93" s="88"/>
      <c r="BG93" s="24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2"/>
    </row>
    <row r="94" spans="1:94" ht="12.75" customHeight="1">
      <c r="A94" s="395"/>
      <c r="B94" s="93"/>
      <c r="C94" s="6"/>
      <c r="D94" s="52" t="str">
        <f>D69</f>
        <v>P 14</v>
      </c>
      <c r="E94" s="43" t="str">
        <f t="shared" si="37"/>
        <v>FAF / BRI</v>
      </c>
      <c r="F94" s="119">
        <v>0</v>
      </c>
      <c r="G94" s="181">
        <f>$C$89*F94</f>
        <v>0</v>
      </c>
      <c r="H94" s="380"/>
      <c r="I94" s="260"/>
      <c r="J94" s="187"/>
      <c r="K94" s="190"/>
      <c r="L94" s="190"/>
      <c r="M94" s="190"/>
      <c r="N94" s="22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95"/>
      <c r="BB94" s="86"/>
      <c r="BC94" s="85"/>
      <c r="BD94" s="87"/>
      <c r="BE94" s="78"/>
      <c r="BF94" s="88"/>
      <c r="BG94" s="80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2"/>
    </row>
    <row r="95" spans="1:94" ht="12.75" customHeight="1" thickBot="1">
      <c r="A95" s="395"/>
      <c r="B95" s="52"/>
      <c r="C95" s="115"/>
      <c r="D95" s="160"/>
      <c r="E95" s="134"/>
      <c r="F95" s="132">
        <f>SUM(F90:F94)</f>
        <v>1</v>
      </c>
      <c r="G95" s="182"/>
      <c r="H95" s="383"/>
      <c r="I95" s="381"/>
      <c r="J95" s="382"/>
      <c r="K95" s="354"/>
      <c r="L95" s="354"/>
      <c r="M95" s="354"/>
      <c r="N95" s="35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95"/>
      <c r="BB95" s="86"/>
      <c r="BC95" s="85"/>
      <c r="BD95" s="87"/>
      <c r="BE95" s="78"/>
      <c r="BF95" s="88"/>
      <c r="BG95" s="80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2"/>
    </row>
    <row r="96" spans="1:94" ht="13.5" thickBot="1">
      <c r="A96" s="396"/>
      <c r="B96" s="140" t="s">
        <v>53</v>
      </c>
      <c r="C96" s="141">
        <f>C73+C80+C84+C89</f>
        <v>1</v>
      </c>
      <c r="D96" s="170" t="s">
        <v>51</v>
      </c>
      <c r="E96" s="142"/>
      <c r="F96" s="143"/>
      <c r="G96" s="185">
        <f>G74+G75+G76+G77+G78+G81+G82+G85+G86+G87+G90+G91</f>
        <v>1</v>
      </c>
      <c r="H96" s="387"/>
      <c r="I96" s="369">
        <f t="shared" ref="I96:N96" si="53">I74+I75+I76+I77+I78+I81+I82+I85+I86+I87+I90+I91</f>
        <v>1.0131456422460041</v>
      </c>
      <c r="J96" s="370">
        <f t="shared" si="53"/>
        <v>0.96919853054574789</v>
      </c>
      <c r="K96" s="371">
        <f t="shared" si="53"/>
        <v>1.0009508119889445</v>
      </c>
      <c r="L96" s="371" t="e">
        <f t="shared" si="53"/>
        <v>#DIV/0!</v>
      </c>
      <c r="M96" s="371" t="e">
        <f t="shared" si="53"/>
        <v>#DIV/0!</v>
      </c>
      <c r="N96" s="369" t="e">
        <f t="shared" si="53"/>
        <v>#DIV/0!</v>
      </c>
      <c r="O96" s="92"/>
      <c r="P96" s="3"/>
      <c r="Q96" s="92"/>
      <c r="R96" s="92"/>
      <c r="S96" s="92"/>
      <c r="T96" s="92"/>
      <c r="U96" s="92"/>
      <c r="V96" s="8"/>
      <c r="W96" s="92"/>
      <c r="X96" s="8"/>
      <c r="Y96" s="92"/>
      <c r="Z96" s="3"/>
      <c r="AA96" s="92"/>
      <c r="AB96" s="92"/>
      <c r="AC96" s="92"/>
      <c r="AD96" s="92"/>
      <c r="AE96" s="92"/>
      <c r="AF96" s="8"/>
      <c r="AG96" s="92"/>
      <c r="AH96" s="8"/>
      <c r="AI96" s="92"/>
      <c r="AJ96" s="3"/>
      <c r="AK96" s="92"/>
      <c r="AL96" s="92"/>
      <c r="AM96" s="92"/>
      <c r="AN96" s="92"/>
      <c r="AO96" s="92"/>
      <c r="AP96" s="92"/>
      <c r="AQ96" s="92"/>
      <c r="AR96" s="8"/>
      <c r="AS96" s="92"/>
      <c r="AT96" s="92"/>
      <c r="AU96" s="8"/>
      <c r="AV96" s="8"/>
      <c r="AW96" s="8"/>
      <c r="AX96" s="92"/>
      <c r="AY96" s="95"/>
      <c r="BB96" s="298"/>
      <c r="BC96" s="298"/>
      <c r="BD96" s="78"/>
      <c r="BE96" s="78"/>
      <c r="BF96" s="91"/>
      <c r="BG96" s="91"/>
      <c r="BH96" s="92"/>
      <c r="BI96" s="8"/>
      <c r="BJ96" s="8"/>
      <c r="BK96" s="92"/>
      <c r="BL96" s="8"/>
      <c r="BM96" s="3"/>
      <c r="BN96" s="92"/>
      <c r="BO96" s="8"/>
      <c r="BP96" s="8"/>
      <c r="BQ96" s="8"/>
      <c r="BR96" s="92"/>
      <c r="BS96" s="8"/>
      <c r="BT96" s="8"/>
      <c r="BU96" s="92"/>
      <c r="BV96" s="92"/>
      <c r="BW96" s="8"/>
      <c r="BX96" s="92"/>
      <c r="BY96" s="92"/>
      <c r="BZ96" s="92"/>
      <c r="CA96" s="3"/>
      <c r="CB96" s="8"/>
      <c r="CC96" s="3"/>
      <c r="CD96" s="8"/>
      <c r="CE96" s="8"/>
      <c r="CF96" s="8"/>
      <c r="CG96" s="8"/>
      <c r="CH96" s="8"/>
      <c r="CI96" s="92"/>
      <c r="CJ96" s="92"/>
      <c r="CK96" s="92"/>
      <c r="CL96" s="8"/>
      <c r="CM96" s="8"/>
      <c r="CN96" s="8"/>
      <c r="CO96" s="3"/>
      <c r="CP96" s="2"/>
    </row>
    <row r="97" spans="1:97">
      <c r="A97" s="7"/>
      <c r="B97" s="7"/>
      <c r="C97" s="6"/>
      <c r="D97" s="7"/>
      <c r="E97" s="129"/>
      <c r="F97" s="97"/>
      <c r="G97" s="98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7"/>
      <c r="AZ97" s="7"/>
      <c r="BB97" s="7"/>
      <c r="BC97" s="7"/>
      <c r="BD97" s="7"/>
      <c r="BE97" s="7"/>
      <c r="BF97" s="4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7"/>
    </row>
    <row r="98" spans="1:97">
      <c r="A98" s="72"/>
      <c r="B98" s="72"/>
      <c r="C98" s="72"/>
      <c r="D98" s="72"/>
      <c r="E98" s="72"/>
      <c r="F98" s="72"/>
      <c r="G98" s="11"/>
      <c r="H98" s="11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72"/>
      <c r="AZ98" s="72"/>
      <c r="BA98" s="72"/>
      <c r="BB98" s="72"/>
      <c r="BC98" s="72"/>
      <c r="BD98" s="72"/>
      <c r="BE98" s="72"/>
      <c r="BF98" s="298"/>
      <c r="BG98" s="298"/>
      <c r="BH98" s="96"/>
      <c r="BI98" s="96"/>
      <c r="BJ98" s="96"/>
      <c r="BK98" s="100"/>
      <c r="BL98" s="100"/>
      <c r="BM98" s="100"/>
      <c r="BN98" s="100"/>
      <c r="BO98" s="100"/>
      <c r="BP98" s="100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100"/>
      <c r="CE98" s="100"/>
      <c r="CF98" s="100"/>
      <c r="CG98" s="76"/>
      <c r="CH98" s="96"/>
      <c r="CI98" s="96"/>
      <c r="CJ98" s="76"/>
      <c r="CK98" s="76"/>
      <c r="CL98" s="76"/>
      <c r="CM98" s="76"/>
      <c r="CN98" s="76"/>
      <c r="CO98" s="96"/>
      <c r="CP98" s="3"/>
    </row>
    <row r="99" spans="1:97">
      <c r="A99" s="72"/>
      <c r="B99" s="72"/>
      <c r="C99" s="72"/>
      <c r="D99" s="72"/>
      <c r="E99" s="72"/>
      <c r="F99" s="72"/>
      <c r="G99" s="72"/>
      <c r="H99" s="72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72"/>
      <c r="AZ99" s="72"/>
      <c r="BA99" s="72"/>
      <c r="BB99" s="72"/>
      <c r="BC99" s="72"/>
      <c r="BD99" s="72"/>
      <c r="BE99" s="72"/>
      <c r="BF99" s="72"/>
      <c r="BG99" s="72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76"/>
      <c r="CH99" s="100"/>
      <c r="CI99" s="100"/>
      <c r="CJ99" s="76"/>
      <c r="CK99" s="76"/>
      <c r="CL99" s="76"/>
      <c r="CM99" s="76"/>
      <c r="CN99" s="76"/>
      <c r="CO99" s="100"/>
    </row>
    <row r="100" spans="1:97">
      <c r="A100" s="6"/>
      <c r="B100" s="6"/>
      <c r="C100" s="72"/>
      <c r="E100" s="72"/>
      <c r="F100" s="6"/>
      <c r="G100" s="6"/>
      <c r="H100" s="72"/>
      <c r="I100" s="107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6"/>
      <c r="BA100" s="72"/>
      <c r="BC100" s="72"/>
      <c r="BG100" s="72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2"/>
    </row>
    <row r="101" spans="1:97">
      <c r="A101" s="6"/>
      <c r="B101" s="6"/>
      <c r="C101" s="72"/>
      <c r="E101" s="72"/>
      <c r="F101" s="6"/>
      <c r="G101" s="6"/>
      <c r="H101" s="72"/>
      <c r="I101" s="107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6"/>
      <c r="BA101" s="72"/>
      <c r="BC101" s="72"/>
      <c r="BG101" s="72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2"/>
    </row>
    <row r="102" spans="1:97">
      <c r="A102" s="6"/>
      <c r="B102" s="6"/>
      <c r="C102" s="72"/>
      <c r="E102" s="72"/>
      <c r="F102" s="5"/>
      <c r="G102" s="6"/>
      <c r="H102" s="72"/>
      <c r="I102" s="107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6"/>
      <c r="BA102" s="72"/>
      <c r="BC102" s="72"/>
      <c r="BG102" s="72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2"/>
    </row>
    <row r="103" spans="1:97">
      <c r="A103" s="6"/>
      <c r="B103" s="6"/>
      <c r="C103" s="72"/>
      <c r="E103" s="72"/>
      <c r="F103" s="40"/>
      <c r="G103" s="6"/>
      <c r="H103" s="72"/>
      <c r="I103" s="10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6"/>
      <c r="BA103" s="72"/>
      <c r="BC103" s="72"/>
      <c r="BG103" s="72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2"/>
    </row>
    <row r="104" spans="1:97">
      <c r="A104" s="6"/>
      <c r="B104" s="6"/>
      <c r="C104" s="72"/>
      <c r="E104" s="72"/>
      <c r="F104" s="40"/>
      <c r="G104" s="6"/>
      <c r="H104" s="72"/>
      <c r="I104" s="10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6"/>
      <c r="BA104" s="72"/>
      <c r="BC104" s="72"/>
      <c r="BG104" s="72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2"/>
    </row>
    <row r="105" spans="1:97">
      <c r="A105" s="6"/>
      <c r="B105" s="6"/>
      <c r="C105" s="72"/>
      <c r="E105" s="72"/>
      <c r="F105" s="6"/>
      <c r="G105" s="6"/>
      <c r="H105" s="7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6"/>
      <c r="BA105" s="72"/>
      <c r="BC105" s="72"/>
      <c r="BG105" s="72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2"/>
    </row>
    <row r="106" spans="1:97">
      <c r="A106" s="5"/>
      <c r="B106" s="6"/>
      <c r="C106" s="6"/>
      <c r="D106" s="5"/>
      <c r="E106" s="5"/>
      <c r="F106" s="6"/>
      <c r="G106" s="4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BF106" s="4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</row>
    <row r="107" spans="1:97">
      <c r="E107" s="5"/>
      <c r="F107" s="6"/>
      <c r="G107" s="103"/>
      <c r="H107" s="104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BF107" s="103"/>
      <c r="BG107" s="104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</row>
    <row r="108" spans="1:97">
      <c r="A108" s="105"/>
      <c r="G108" s="65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14"/>
      <c r="BF108" s="7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Q108" s="9"/>
      <c r="CR108" s="106"/>
      <c r="CS108" s="106"/>
    </row>
    <row r="109" spans="1:97">
      <c r="G109" s="101"/>
      <c r="H109" s="102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BF109" s="103"/>
      <c r="BG109" s="104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</row>
    <row r="110" spans="1:97"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</sheetData>
  <sheetProtection password="C5CE" sheet="1" objects="1" scenarios="1" selectLockedCells="1" selectUnlockedCells="1"/>
  <mergeCells count="6">
    <mergeCell ref="A73:A96"/>
    <mergeCell ref="C2:C17"/>
    <mergeCell ref="B19:B20"/>
    <mergeCell ref="G21:H21"/>
    <mergeCell ref="A23:A45"/>
    <mergeCell ref="A48:A70"/>
  </mergeCells>
  <conditionalFormatting sqref="J96">
    <cfRule type="iconSet" priority="113">
      <iconSet iconSet="3Symbols2">
        <cfvo type="percent" val="0"/>
        <cfvo type="num" val="0.95" gte="0"/>
        <cfvo type="num" val="1"/>
      </iconSet>
    </cfRule>
  </conditionalFormatting>
  <conditionalFormatting sqref="K105:AD109 AE104:AX109 J105 J92:N92 AE97:AX99 AE90:AX90 J88:N89 J94:AX96 I68 J20:N73 O20:AX89 J79:N80 J83:N84 O91:AX92 O98:AD99 J98:N98">
    <cfRule type="containsErrors" dxfId="69" priority="112">
      <formula>ISERROR(I20)</formula>
    </cfRule>
  </conditionalFormatting>
  <conditionalFormatting sqref="J19:AX19">
    <cfRule type="cellIs" dxfId="68" priority="111" operator="lessThanOrEqual">
      <formula>0</formula>
    </cfRule>
  </conditionalFormatting>
  <conditionalFormatting sqref="J103:AD103">
    <cfRule type="cellIs" dxfId="67" priority="109" operator="lessThan">
      <formula>$F$103</formula>
    </cfRule>
    <cfRule type="cellIs" dxfId="66" priority="110" operator="greaterThan">
      <formula>$F$103</formula>
    </cfRule>
  </conditionalFormatting>
  <conditionalFormatting sqref="J104:AD104">
    <cfRule type="cellIs" dxfId="65" priority="107" operator="lessThan">
      <formula>$F$104</formula>
    </cfRule>
    <cfRule type="cellIs" dxfId="64" priority="108" operator="greaterThan">
      <formula>$F$104</formula>
    </cfRule>
  </conditionalFormatting>
  <conditionalFormatting sqref="BQ98:CC98">
    <cfRule type="iconSet" priority="106">
      <iconSet iconSet="3Symbols">
        <cfvo type="percent" val="0"/>
        <cfvo type="num" val="0.95"/>
        <cfvo type="num" val="1"/>
      </iconSet>
    </cfRule>
  </conditionalFormatting>
  <conditionalFormatting sqref="CH98:CI98">
    <cfRule type="iconSet" priority="105">
      <iconSet iconSet="3Symbols">
        <cfvo type="percent" val="0"/>
        <cfvo type="num" val="0.95"/>
        <cfvo type="num" val="1"/>
      </iconSet>
    </cfRule>
  </conditionalFormatting>
  <conditionalFormatting sqref="CO98:CP98">
    <cfRule type="iconSet" priority="104">
      <iconSet iconSet="3Symbols">
        <cfvo type="percent" val="0"/>
        <cfvo type="num" val="0.95"/>
        <cfvo type="num" val="1"/>
      </iconSet>
    </cfRule>
  </conditionalFormatting>
  <conditionalFormatting sqref="I98">
    <cfRule type="iconSet" priority="103">
      <iconSet iconSet="3Symbols2">
        <cfvo type="percent" val="0"/>
        <cfvo type="num" val="0.95"/>
        <cfvo type="num" val="1"/>
      </iconSet>
    </cfRule>
  </conditionalFormatting>
  <conditionalFormatting sqref="J98">
    <cfRule type="iconSet" priority="102">
      <iconSet iconSet="3Symbols2">
        <cfvo type="percent" val="0"/>
        <cfvo type="num" val="0.95"/>
        <cfvo type="num" val="1"/>
      </iconSet>
    </cfRule>
  </conditionalFormatting>
  <conditionalFormatting sqref="K98">
    <cfRule type="iconSet" priority="101">
      <iconSet iconSet="3Symbols2">
        <cfvo type="percent" val="0"/>
        <cfvo type="num" val="0.95"/>
        <cfvo type="num" val="1"/>
      </iconSet>
    </cfRule>
  </conditionalFormatting>
  <conditionalFormatting sqref="L98">
    <cfRule type="iconSet" priority="100">
      <iconSet iconSet="3Symbols2">
        <cfvo type="percent" val="0"/>
        <cfvo type="num" val="0.95"/>
        <cfvo type="num" val="1"/>
      </iconSet>
    </cfRule>
  </conditionalFormatting>
  <conditionalFormatting sqref="N98">
    <cfRule type="iconSet" priority="99">
      <iconSet iconSet="3Symbols2">
        <cfvo type="percent" val="0"/>
        <cfvo type="num" val="0.95"/>
        <cfvo type="num" val="1"/>
      </iconSet>
    </cfRule>
  </conditionalFormatting>
  <conditionalFormatting sqref="P98">
    <cfRule type="iconSet" priority="98">
      <iconSet iconSet="3Symbols2">
        <cfvo type="percent" val="0"/>
        <cfvo type="num" val="0.95"/>
        <cfvo type="num" val="1"/>
      </iconSet>
    </cfRule>
  </conditionalFormatting>
  <conditionalFormatting sqref="Q98">
    <cfRule type="iconSet" priority="97">
      <iconSet iconSet="3Symbols2">
        <cfvo type="percent" val="0"/>
        <cfvo type="num" val="0.95"/>
        <cfvo type="num" val="1"/>
      </iconSet>
    </cfRule>
  </conditionalFormatting>
  <conditionalFormatting sqref="R98">
    <cfRule type="iconSet" priority="96">
      <iconSet iconSet="3Symbols2">
        <cfvo type="percent" val="0"/>
        <cfvo type="num" val="0.95"/>
        <cfvo type="num" val="1"/>
      </iconSet>
    </cfRule>
  </conditionalFormatting>
  <conditionalFormatting sqref="AR98">
    <cfRule type="iconSet" priority="95">
      <iconSet iconSet="3Symbols2">
        <cfvo type="percent" val="0"/>
        <cfvo type="num" val="0.95"/>
        <cfvo type="num" val="1"/>
      </iconSet>
    </cfRule>
  </conditionalFormatting>
  <conditionalFormatting sqref="AS98">
    <cfRule type="iconSet" priority="94">
      <iconSet iconSet="3Symbols2">
        <cfvo type="percent" val="0"/>
        <cfvo type="num" val="0.95"/>
        <cfvo type="num" val="1"/>
      </iconSet>
    </cfRule>
  </conditionalFormatting>
  <conditionalFormatting sqref="AT98">
    <cfRule type="iconSet" priority="93">
      <iconSet iconSet="3Symbols2">
        <cfvo type="percent" val="0"/>
        <cfvo type="num" val="0.95"/>
        <cfvo type="num" val="1"/>
      </iconSet>
    </cfRule>
  </conditionalFormatting>
  <conditionalFormatting sqref="AW98">
    <cfRule type="iconSet" priority="92">
      <iconSet iconSet="3Symbols2">
        <cfvo type="percent" val="0"/>
        <cfvo type="num" val="0.95"/>
        <cfvo type="num" val="1"/>
      </iconSet>
    </cfRule>
  </conditionalFormatting>
  <conditionalFormatting sqref="AX98">
    <cfRule type="iconSet" priority="91">
      <iconSet iconSet="3Symbols2">
        <cfvo type="percent" val="0"/>
        <cfvo type="num" val="0.95"/>
        <cfvo type="num" val="1"/>
      </iconSet>
    </cfRule>
  </conditionalFormatting>
  <conditionalFormatting sqref="M98">
    <cfRule type="iconSet" priority="90">
      <iconSet iconSet="3Symbols2">
        <cfvo type="percent" val="0"/>
        <cfvo type="num" val="0.95"/>
        <cfvo type="num" val="1"/>
      </iconSet>
    </cfRule>
  </conditionalFormatting>
  <conditionalFormatting sqref="O98">
    <cfRule type="iconSet" priority="89">
      <iconSet iconSet="3Symbols2">
        <cfvo type="percent" val="0"/>
        <cfvo type="num" val="0.95"/>
        <cfvo type="num" val="1"/>
      </iconSet>
    </cfRule>
  </conditionalFormatting>
  <conditionalFormatting sqref="T98">
    <cfRule type="iconSet" priority="88">
      <iconSet iconSet="3Symbols2">
        <cfvo type="percent" val="0"/>
        <cfvo type="num" val="0.95"/>
        <cfvo type="num" val="1"/>
      </iconSet>
    </cfRule>
  </conditionalFormatting>
  <conditionalFormatting sqref="U98">
    <cfRule type="iconSet" priority="87">
      <iconSet iconSet="3Symbols2">
        <cfvo type="percent" val="0"/>
        <cfvo type="num" val="0.95"/>
        <cfvo type="num" val="1"/>
      </iconSet>
    </cfRule>
  </conditionalFormatting>
  <conditionalFormatting sqref="V98">
    <cfRule type="iconSet" priority="86">
      <iconSet iconSet="3Symbols2">
        <cfvo type="percent" val="0"/>
        <cfvo type="num" val="0.95"/>
        <cfvo type="num" val="1"/>
      </iconSet>
    </cfRule>
  </conditionalFormatting>
  <conditionalFormatting sqref="X98">
    <cfRule type="iconSet" priority="85">
      <iconSet iconSet="3Symbols2">
        <cfvo type="percent" val="0"/>
        <cfvo type="num" val="0.95"/>
        <cfvo type="num" val="1"/>
      </iconSet>
    </cfRule>
  </conditionalFormatting>
  <conditionalFormatting sqref="Z98">
    <cfRule type="iconSet" priority="84">
      <iconSet iconSet="3Symbols2">
        <cfvo type="percent" val="0"/>
        <cfvo type="num" val="0.95"/>
        <cfvo type="num" val="1"/>
      </iconSet>
    </cfRule>
  </conditionalFormatting>
  <conditionalFormatting sqref="AA98">
    <cfRule type="iconSet" priority="83">
      <iconSet iconSet="3Symbols2">
        <cfvo type="percent" val="0"/>
        <cfvo type="num" val="0.95"/>
        <cfvo type="num" val="1"/>
      </iconSet>
    </cfRule>
  </conditionalFormatting>
  <conditionalFormatting sqref="AB98:AC98">
    <cfRule type="iconSet" priority="82">
      <iconSet iconSet="3Symbols2">
        <cfvo type="percent" val="0"/>
        <cfvo type="num" val="0.95"/>
        <cfvo type="num" val="1"/>
      </iconSet>
    </cfRule>
  </conditionalFormatting>
  <conditionalFormatting sqref="W98">
    <cfRule type="iconSet" priority="81">
      <iconSet iconSet="3Symbols2">
        <cfvo type="percent" val="0"/>
        <cfvo type="num" val="0.95"/>
        <cfvo type="num" val="1"/>
      </iconSet>
    </cfRule>
  </conditionalFormatting>
  <conditionalFormatting sqref="Y98">
    <cfRule type="iconSet" priority="80">
      <iconSet iconSet="3Symbols2">
        <cfvo type="percent" val="0"/>
        <cfvo type="num" val="0.95"/>
        <cfvo type="num" val="1"/>
      </iconSet>
    </cfRule>
  </conditionalFormatting>
  <conditionalFormatting sqref="AD98">
    <cfRule type="iconSet" priority="79">
      <iconSet iconSet="3Symbols2">
        <cfvo type="percent" val="0"/>
        <cfvo type="num" val="0.95"/>
        <cfvo type="num" val="1"/>
      </iconSet>
    </cfRule>
  </conditionalFormatting>
  <conditionalFormatting sqref="AE98">
    <cfRule type="iconSet" priority="78">
      <iconSet iconSet="3Symbols2">
        <cfvo type="percent" val="0"/>
        <cfvo type="num" val="0.95"/>
        <cfvo type="num" val="1"/>
      </iconSet>
    </cfRule>
  </conditionalFormatting>
  <conditionalFormatting sqref="AF98">
    <cfRule type="iconSet" priority="77">
      <iconSet iconSet="3Symbols2">
        <cfvo type="percent" val="0"/>
        <cfvo type="num" val="0.95"/>
        <cfvo type="num" val="1"/>
      </iconSet>
    </cfRule>
  </conditionalFormatting>
  <conditionalFormatting sqref="AH98">
    <cfRule type="iconSet" priority="76">
      <iconSet iconSet="3Symbols2">
        <cfvo type="percent" val="0"/>
        <cfvo type="num" val="0.95"/>
        <cfvo type="num" val="1"/>
      </iconSet>
    </cfRule>
  </conditionalFormatting>
  <conditionalFormatting sqref="AJ98">
    <cfRule type="iconSet" priority="75">
      <iconSet iconSet="3Symbols2">
        <cfvo type="percent" val="0"/>
        <cfvo type="num" val="0.95"/>
        <cfvo type="num" val="1"/>
      </iconSet>
    </cfRule>
  </conditionalFormatting>
  <conditionalFormatting sqref="AK98">
    <cfRule type="iconSet" priority="74">
      <iconSet iconSet="3Symbols2">
        <cfvo type="percent" val="0"/>
        <cfvo type="num" val="0.95"/>
        <cfvo type="num" val="1"/>
      </iconSet>
    </cfRule>
  </conditionalFormatting>
  <conditionalFormatting sqref="AL98">
    <cfRule type="iconSet" priority="73">
      <iconSet iconSet="3Symbols2">
        <cfvo type="percent" val="0"/>
        <cfvo type="num" val="0.95"/>
        <cfvo type="num" val="1"/>
      </iconSet>
    </cfRule>
  </conditionalFormatting>
  <conditionalFormatting sqref="AG98">
    <cfRule type="iconSet" priority="72">
      <iconSet iconSet="3Symbols2">
        <cfvo type="percent" val="0"/>
        <cfvo type="num" val="0.95"/>
        <cfvo type="num" val="1"/>
      </iconSet>
    </cfRule>
  </conditionalFormatting>
  <conditionalFormatting sqref="AI98">
    <cfRule type="iconSet" priority="71">
      <iconSet iconSet="3Symbols2">
        <cfvo type="percent" val="0"/>
        <cfvo type="num" val="0.95"/>
        <cfvo type="num" val="1"/>
      </iconSet>
    </cfRule>
  </conditionalFormatting>
  <conditionalFormatting sqref="I25:AX25">
    <cfRule type="cellIs" dxfId="63" priority="69" operator="lessThan">
      <formula>$G$25</formula>
    </cfRule>
    <cfRule type="cellIs" dxfId="62" priority="70" operator="greaterThanOrEqual">
      <formula>$G$25</formula>
    </cfRule>
  </conditionalFormatting>
  <conditionalFormatting sqref="I26:AX26">
    <cfRule type="cellIs" dxfId="61" priority="67" operator="greaterThan">
      <formula>$H$26</formula>
    </cfRule>
    <cfRule type="cellIs" dxfId="60" priority="68" operator="lessThanOrEqual">
      <formula>$H$26</formula>
    </cfRule>
  </conditionalFormatting>
  <conditionalFormatting sqref="I27:AX27">
    <cfRule type="cellIs" dxfId="59" priority="65" operator="greaterThan">
      <formula>$H$27</formula>
    </cfRule>
    <cfRule type="cellIs" dxfId="58" priority="66" operator="lessThanOrEqual">
      <formula>$H$27</formula>
    </cfRule>
  </conditionalFormatting>
  <conditionalFormatting sqref="I28:AX28">
    <cfRule type="cellIs" dxfId="57" priority="63" operator="greaterThan">
      <formula>$H$28</formula>
    </cfRule>
    <cfRule type="cellIs" dxfId="56" priority="64" operator="lessThanOrEqual">
      <formula>$H$28</formula>
    </cfRule>
  </conditionalFormatting>
  <conditionalFormatting sqref="I24:AX24">
    <cfRule type="cellIs" dxfId="55" priority="61" operator="lessThan">
      <formula>$G$24</formula>
    </cfRule>
    <cfRule type="cellIs" dxfId="54" priority="62" operator="greaterThanOrEqual">
      <formula>$G$24</formula>
    </cfRule>
  </conditionalFormatting>
  <conditionalFormatting sqref="I31:AX31">
    <cfRule type="cellIs" dxfId="53" priority="59" operator="greaterThan">
      <formula>$H$31</formula>
    </cfRule>
    <cfRule type="cellIs" dxfId="52" priority="60" operator="lessThanOrEqual">
      <formula>$H$31</formula>
    </cfRule>
  </conditionalFormatting>
  <conditionalFormatting sqref="I32:AX32">
    <cfRule type="cellIs" dxfId="51" priority="57" operator="greaterThan">
      <formula>$H$32</formula>
    </cfRule>
    <cfRule type="cellIs" dxfId="50" priority="58" operator="lessThanOrEqual">
      <formula>$H$32</formula>
    </cfRule>
  </conditionalFormatting>
  <conditionalFormatting sqref="I37:AX37">
    <cfRule type="cellIs" dxfId="49" priority="55" operator="greaterThan">
      <formula>$H$37</formula>
    </cfRule>
    <cfRule type="cellIs" dxfId="48" priority="56" operator="lessThanOrEqual">
      <formula>$H$37</formula>
    </cfRule>
  </conditionalFormatting>
  <conditionalFormatting sqref="I35:AX35">
    <cfRule type="cellIs" dxfId="47" priority="53" operator="greaterThan">
      <formula>$H$35</formula>
    </cfRule>
    <cfRule type="cellIs" dxfId="46" priority="54" operator="lessThanOrEqual">
      <formula>$H$35</formula>
    </cfRule>
  </conditionalFormatting>
  <conditionalFormatting sqref="I36:AX36">
    <cfRule type="cellIs" dxfId="45" priority="51" operator="greaterThan">
      <formula>$H$36</formula>
    </cfRule>
    <cfRule type="cellIs" dxfId="44" priority="52" operator="lessThanOrEqual">
      <formula>$H$36</formula>
    </cfRule>
  </conditionalFormatting>
  <conditionalFormatting sqref="I41:AX42">
    <cfRule type="cellIs" dxfId="43" priority="49" operator="greaterThan">
      <formula>$H$41</formula>
    </cfRule>
    <cfRule type="cellIs" dxfId="42" priority="50" operator="lessThanOrEqual">
      <formula>$H$41</formula>
    </cfRule>
  </conditionalFormatting>
  <conditionalFormatting sqref="I44:AX45">
    <cfRule type="cellIs" dxfId="41" priority="47" operator="greaterThan">
      <formula>$H$44</formula>
    </cfRule>
    <cfRule type="cellIs" dxfId="40" priority="48" operator="lessThanOrEqual">
      <formula>$H$44</formula>
    </cfRule>
  </conditionalFormatting>
  <conditionalFormatting sqref="I40:AX40">
    <cfRule type="cellIs" dxfId="39" priority="45" operator="greaterThan">
      <formula>$H$40</formula>
    </cfRule>
    <cfRule type="cellIs" dxfId="38" priority="46" operator="lessThanOrEqual">
      <formula>$H$40</formula>
    </cfRule>
  </conditionalFormatting>
  <conditionalFormatting sqref="S98">
    <cfRule type="iconSet" priority="44">
      <iconSet iconSet="3Symbols2">
        <cfvo type="percent" val="0"/>
        <cfvo type="num" val="0.95"/>
        <cfvo type="num" val="1"/>
      </iconSet>
    </cfRule>
  </conditionalFormatting>
  <conditionalFormatting sqref="I79:N79">
    <cfRule type="cellIs" dxfId="37" priority="41" operator="between">
      <formula>$C$73*0.95</formula>
      <formula>$C$73</formula>
    </cfRule>
    <cfRule type="cellIs" dxfId="36" priority="42" operator="greaterThanOrEqual">
      <formula>$C$73</formula>
    </cfRule>
    <cfRule type="cellIs" dxfId="35" priority="43" operator="lessThanOrEqual">
      <formula>$C$73*0.95</formula>
    </cfRule>
  </conditionalFormatting>
  <conditionalFormatting sqref="I83:N83">
    <cfRule type="cellIs" dxfId="34" priority="38" operator="between">
      <formula>$C$80*0.95</formula>
      <formula>$C$80</formula>
    </cfRule>
    <cfRule type="cellIs" dxfId="33" priority="39" operator="greaterThanOrEqual">
      <formula>$C$80</formula>
    </cfRule>
    <cfRule type="cellIs" dxfId="32" priority="40" operator="lessThanOrEqual">
      <formula>$C$80*0.95</formula>
    </cfRule>
  </conditionalFormatting>
  <conditionalFormatting sqref="I88:N88">
    <cfRule type="cellIs" dxfId="31" priority="35" operator="between">
      <formula>$C$84*0.95</formula>
      <formula>$C$84</formula>
    </cfRule>
    <cfRule type="cellIs" dxfId="30" priority="36" operator="greaterThanOrEqual">
      <formula>$C$84</formula>
    </cfRule>
    <cfRule type="cellIs" dxfId="29" priority="37" operator="lessThanOrEqual">
      <formula>$C$84*0.95</formula>
    </cfRule>
  </conditionalFormatting>
  <conditionalFormatting sqref="I92:N92">
    <cfRule type="cellIs" dxfId="28" priority="32" operator="between">
      <formula>$C$89*0.95</formula>
      <formula>$C$89</formula>
    </cfRule>
    <cfRule type="cellIs" dxfId="27" priority="33" operator="greaterThanOrEqual">
      <formula>$C$89</formula>
    </cfRule>
    <cfRule type="cellIs" dxfId="26" priority="34" operator="lessThanOrEqual">
      <formula>$C$89*0.95</formula>
    </cfRule>
  </conditionalFormatting>
  <conditionalFormatting sqref="I49:N69">
    <cfRule type="cellIs" dxfId="25" priority="29" operator="between">
      <formula>0.95</formula>
      <formula>1</formula>
    </cfRule>
    <cfRule type="cellIs" dxfId="24" priority="30" operator="greaterThanOrEqual">
      <formula>1</formula>
    </cfRule>
    <cfRule type="cellIs" dxfId="23" priority="31" operator="lessThanOrEqual">
      <formula>0.95</formula>
    </cfRule>
  </conditionalFormatting>
  <conditionalFormatting sqref="I19">
    <cfRule type="expression" dxfId="22" priority="26">
      <formula>I19&lt;I3</formula>
    </cfRule>
    <cfRule type="expression" dxfId="21" priority="27">
      <formula>I19&gt;I3</formula>
    </cfRule>
    <cfRule type="expression" dxfId="20" priority="28">
      <formula>I19=I3</formula>
    </cfRule>
  </conditionalFormatting>
  <conditionalFormatting sqref="J19:N19">
    <cfRule type="expression" dxfId="19" priority="23">
      <formula>J19&lt;J3</formula>
    </cfRule>
    <cfRule type="expression" dxfId="18" priority="24">
      <formula>J19&gt;J3</formula>
    </cfRule>
    <cfRule type="expression" dxfId="17" priority="25">
      <formula>J19=J3</formula>
    </cfRule>
  </conditionalFormatting>
  <conditionalFormatting sqref="I20:N20">
    <cfRule type="cellIs" dxfId="16" priority="22" operator="lessThan">
      <formula>2.7</formula>
    </cfRule>
  </conditionalFormatting>
  <conditionalFormatting sqref="P74:T78">
    <cfRule type="containsErrors" dxfId="15" priority="21">
      <formula>ISERROR(P74)</formula>
    </cfRule>
  </conditionalFormatting>
  <conditionalFormatting sqref="I96">
    <cfRule type="iconSet" priority="20">
      <iconSet iconSet="3Symbols2">
        <cfvo type="percent" val="0"/>
        <cfvo type="num" val="0.95" gte="0"/>
        <cfvo type="num" val="1"/>
      </iconSet>
    </cfRule>
  </conditionalFormatting>
  <conditionalFormatting sqref="K96">
    <cfRule type="iconSet" priority="19">
      <iconSet iconSet="3Symbols2">
        <cfvo type="percent" val="0"/>
        <cfvo type="num" val="0.95" gte="0"/>
        <cfvo type="num" val="1"/>
      </iconSet>
    </cfRule>
  </conditionalFormatting>
  <conditionalFormatting sqref="L96">
    <cfRule type="iconSet" priority="18">
      <iconSet iconSet="3Symbols2">
        <cfvo type="percent" val="0"/>
        <cfvo type="num" val="0.95" gte="0"/>
        <cfvo type="num" val="1"/>
      </iconSet>
    </cfRule>
  </conditionalFormatting>
  <conditionalFormatting sqref="M96">
    <cfRule type="iconSet" priority="17">
      <iconSet iconSet="3Symbols2">
        <cfvo type="percent" val="0"/>
        <cfvo type="num" val="0.95" gte="0"/>
        <cfvo type="num" val="1"/>
      </iconSet>
    </cfRule>
  </conditionalFormatting>
  <conditionalFormatting sqref="N96">
    <cfRule type="iconSet" priority="16">
      <iconSet iconSet="3Symbols2">
        <cfvo type="percent" val="0"/>
        <cfvo type="num" val="0.95" gte="0"/>
        <cfvo type="num" val="1"/>
      </iconSet>
    </cfRule>
  </conditionalFormatting>
  <conditionalFormatting sqref="I74:N92">
    <cfRule type="containsErrors" dxfId="14" priority="15">
      <formula>ISERROR(I74)</formula>
    </cfRule>
  </conditionalFormatting>
  <conditionalFormatting sqref="I24:N44">
    <cfRule type="cellIs" dxfId="13" priority="14" operator="equal">
      <formula>0</formula>
    </cfRule>
  </conditionalFormatting>
  <conditionalFormatting sqref="I49:N50">
    <cfRule type="cellIs" dxfId="12" priority="13" operator="equal">
      <formula>0</formula>
    </cfRule>
  </conditionalFormatting>
  <conditionalFormatting sqref="I54:N54">
    <cfRule type="expression" dxfId="11" priority="12">
      <formula>$I$50=0</formula>
    </cfRule>
  </conditionalFormatting>
  <conditionalFormatting sqref="J54">
    <cfRule type="expression" dxfId="10" priority="11">
      <formula>$J$50=0</formula>
    </cfRule>
  </conditionalFormatting>
  <conditionalFormatting sqref="K54">
    <cfRule type="expression" dxfId="9" priority="10">
      <formula>$K$50=0</formula>
    </cfRule>
  </conditionalFormatting>
  <conditionalFormatting sqref="L54">
    <cfRule type="expression" dxfId="8" priority="9">
      <formula>$L$50=0</formula>
    </cfRule>
  </conditionalFormatting>
  <conditionalFormatting sqref="M54">
    <cfRule type="expression" dxfId="7" priority="8">
      <formula>$M$50=0</formula>
    </cfRule>
  </conditionalFormatting>
  <conditionalFormatting sqref="N54">
    <cfRule type="expression" dxfId="6" priority="7">
      <formula>$N$50=0</formula>
    </cfRule>
  </conditionalFormatting>
  <conditionalFormatting sqref="I75">
    <cfRule type="expression" dxfId="5" priority="6">
      <formula>$I$50=0</formula>
    </cfRule>
  </conditionalFormatting>
  <conditionalFormatting sqref="J75">
    <cfRule type="expression" dxfId="4" priority="5">
      <formula>$J$50=0</formula>
    </cfRule>
  </conditionalFormatting>
  <conditionalFormatting sqref="K75">
    <cfRule type="expression" dxfId="3" priority="4">
      <formula>$K$50=0</formula>
    </cfRule>
  </conditionalFormatting>
  <conditionalFormatting sqref="L75">
    <cfRule type="expression" dxfId="2" priority="3">
      <formula>$L$50=0</formula>
    </cfRule>
  </conditionalFormatting>
  <conditionalFormatting sqref="M75">
    <cfRule type="expression" dxfId="1" priority="2">
      <formula>$M$50=0</formula>
    </cfRule>
  </conditionalFormatting>
  <conditionalFormatting sqref="N75">
    <cfRule type="expression" dxfId="0" priority="1">
      <formula>$N$50=0</formula>
    </cfRule>
  </conditionalFormatting>
  <pageMargins left="0.43307086614173229" right="0.23622047244094491" top="0.74803149606299213" bottom="0.74803149606299213" header="0.31496062992125984" footer="0.31496062992125984"/>
  <pageSetup paperSize="9" scale="54" orientation="portrait" r:id="rId1"/>
  <headerFooter alignWithMargins="0">
    <oddHeader>&amp;C&amp;"Arial,Fett"&amp;14Bewertungssystem mit Garage (Vorentwurf)</oddHeader>
  </headerFooter>
  <rowBreaks count="1" manualBreakCount="1">
    <brk id="105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Bewertungssystem mit Garage</vt:lpstr>
      <vt:lpstr>Bewertungssystem ohne Garage</vt:lpstr>
      <vt:lpstr>Bewsys Beispiel</vt:lpstr>
      <vt:lpstr>Bewsys ohne Ga Beispiel</vt:lpstr>
      <vt:lpstr>Bewsys Vorentwurf</vt:lpstr>
      <vt:lpstr>'Bewertungssystem mit Garage'!Druckbereich</vt:lpstr>
      <vt:lpstr>'Bewertungssystem ohne Garage'!Druckbereich</vt:lpstr>
      <vt:lpstr>'Bewsys Beispiel'!Druckbereich</vt:lpstr>
      <vt:lpstr>'Bewsys ohne Ga Beispiel'!Druckbereich</vt:lpstr>
      <vt:lpstr>'Bewsys Vorentwurf'!Druckbereich</vt:lpstr>
    </vt:vector>
  </TitlesOfParts>
  <Company>TU Wien - Campusversion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Prestros</dc:creator>
  <cp:lastModifiedBy> </cp:lastModifiedBy>
  <cp:lastPrinted>2008-05-26T14:14:07Z</cp:lastPrinted>
  <dcterms:created xsi:type="dcterms:W3CDTF">2008-02-20T11:27:46Z</dcterms:created>
  <dcterms:modified xsi:type="dcterms:W3CDTF">2008-06-18T14:08:24Z</dcterms:modified>
</cp:coreProperties>
</file>