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\Stempkowski BBC GmbH\SBBC - 01_Aktuelle Projekte\WK\WK Leitfaden 2017\03-Konzepte\"/>
    </mc:Choice>
  </mc:AlternateContent>
  <xr:revisionPtr revIDLastSave="105" documentId="CEBD8BC51C24AFB7925B6DF35D6A2A42B6083951" xr6:coauthVersionLast="40" xr6:coauthVersionMax="40" xr10:uidLastSave="{91B1405D-4703-449A-97ED-BF7C444BEA78}"/>
  <bookViews>
    <workbookView xWindow="-108" yWindow="-108" windowWidth="23256" windowHeight="12576" tabRatio="924" xr2:uid="{00000000-000D-0000-FFFF-FFFF00000000}"/>
  </bookViews>
  <sheets>
    <sheet name="Eingabe Stundensatz" sheetId="47" r:id="rId1"/>
    <sheet name="Projektannahmen" sheetId="45" r:id="rId2"/>
    <sheet name="Leistungsumfang" sheetId="25" r:id="rId3"/>
    <sheet name="Terminplan" sheetId="31" r:id="rId4"/>
    <sheet name="Projektklassenfaktor" sheetId="27" r:id="rId5"/>
    <sheet name="Honorarberechnung" sheetId="36" r:id="rId6"/>
    <sheet name="Personaleinsatzplan" sheetId="42" r:id="rId7"/>
    <sheet name="Plausibilitätsprüfung" sheetId="41" r:id="rId8"/>
    <sheet name="LV" sheetId="46" r:id="rId9"/>
  </sheets>
  <definedNames>
    <definedName name="_ftn1" localSheetId="3">Terminplan!$A$18</definedName>
    <definedName name="_ftnref1" localSheetId="3">Terminplan!$B$16</definedName>
    <definedName name="_xlnm.Print_Area" localSheetId="5">Honorarberechnung!$A$1:$L$57</definedName>
    <definedName name="_xlnm.Print_Area" localSheetId="2">Leistungsumfang!$A$1:$I$38</definedName>
    <definedName name="_xlnm.Print_Area" localSheetId="6">Personaleinsatzplan!$A$1:$AE$90</definedName>
    <definedName name="_xlnm.Print_Area" localSheetId="4">Projektklassenfaktor!$A:$H</definedName>
    <definedName name="_xlnm.Print_Area" localSheetId="3">Terminplan!$A$1:$P$20</definedName>
    <definedName name="_xlnm.Print_Titles" localSheetId="4">Projektklassenfaktor!$3:$3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0" i="36" l="1"/>
  <c r="H27" i="36"/>
  <c r="G59" i="41" s="1"/>
  <c r="H26" i="36"/>
  <c r="G51" i="41" s="1"/>
  <c r="H25" i="36"/>
  <c r="G42" i="41" s="1"/>
  <c r="H24" i="36"/>
  <c r="G32" i="41" s="1"/>
  <c r="H23" i="36"/>
  <c r="G21" i="41" s="1"/>
  <c r="D7" i="36"/>
  <c r="I24" i="36" s="1"/>
  <c r="K67" i="41"/>
  <c r="F10" i="42"/>
  <c r="F11" i="42" s="1"/>
  <c r="F56" i="41"/>
  <c r="F47" i="41"/>
  <c r="F37" i="41"/>
  <c r="F27" i="41"/>
  <c r="F18" i="41"/>
  <c r="D33" i="25"/>
  <c r="F38" i="25"/>
  <c r="H21" i="36"/>
  <c r="G58" i="41" s="1"/>
  <c r="H19" i="36"/>
  <c r="G20" i="41" s="1"/>
  <c r="B8" i="45"/>
  <c r="J11" i="36"/>
  <c r="D11" i="36"/>
  <c r="O16" i="42"/>
  <c r="O17" i="42" s="1"/>
  <c r="Z13" i="42"/>
  <c r="Z14" i="42" s="1"/>
  <c r="H10" i="42"/>
  <c r="H11" i="42" s="1"/>
  <c r="D33" i="27"/>
  <c r="D28" i="27"/>
  <c r="D20" i="27"/>
  <c r="D12" i="27"/>
  <c r="D4" i="27"/>
  <c r="E34" i="36"/>
  <c r="E35" i="36"/>
  <c r="E36" i="36"/>
  <c r="E37" i="36"/>
  <c r="E33" i="36"/>
  <c r="F45" i="36"/>
  <c r="E45" i="36"/>
  <c r="F44" i="36"/>
  <c r="E44" i="36"/>
  <c r="D4" i="36"/>
  <c r="D3" i="36"/>
  <c r="H20" i="36"/>
  <c r="G41" i="41" s="1"/>
  <c r="H22" i="36"/>
  <c r="G29" i="36"/>
  <c r="J29" i="36"/>
  <c r="G30" i="36"/>
  <c r="G39" i="36"/>
  <c r="J39" i="36"/>
  <c r="C12" i="27"/>
  <c r="E12" i="27"/>
  <c r="C20" i="27"/>
  <c r="E20" i="27"/>
  <c r="C28" i="27"/>
  <c r="E28" i="27"/>
  <c r="C33" i="27"/>
  <c r="E33" i="27"/>
  <c r="D14" i="25"/>
  <c r="D21" i="25"/>
  <c r="D27" i="25"/>
  <c r="AD10" i="42"/>
  <c r="AD11" i="42" s="1"/>
  <c r="AD16" i="42"/>
  <c r="AD17" i="42" s="1"/>
  <c r="G13" i="42"/>
  <c r="G14" i="42" s="1"/>
  <c r="J13" i="42"/>
  <c r="J14" i="42" s="1"/>
  <c r="L13" i="42"/>
  <c r="U13" i="42"/>
  <c r="U14" i="42" s="1"/>
  <c r="Y13" i="42"/>
  <c r="Y14" i="42"/>
  <c r="AC13" i="42"/>
  <c r="AC14" i="42" s="1"/>
  <c r="H13" i="42"/>
  <c r="H14" i="42"/>
  <c r="K13" i="42"/>
  <c r="K14" i="42" s="1"/>
  <c r="N13" i="42"/>
  <c r="N14" i="42" s="1"/>
  <c r="R13" i="42"/>
  <c r="R14" i="42" s="1"/>
  <c r="W13" i="42"/>
  <c r="W14" i="42" s="1"/>
  <c r="AB13" i="42"/>
  <c r="AB14" i="42" s="1"/>
  <c r="I13" i="42"/>
  <c r="I14" i="42" s="1"/>
  <c r="O13" i="42"/>
  <c r="O14" i="42" s="1"/>
  <c r="S13" i="42"/>
  <c r="S14" i="42"/>
  <c r="X13" i="42"/>
  <c r="X14" i="42" s="1"/>
  <c r="F13" i="42"/>
  <c r="F14" i="42" s="1"/>
  <c r="T13" i="42"/>
  <c r="T14" i="42"/>
  <c r="P13" i="42"/>
  <c r="P14" i="42" s="1"/>
  <c r="AA13" i="42"/>
  <c r="Q13" i="42"/>
  <c r="Q14" i="42"/>
  <c r="AD13" i="42"/>
  <c r="AD14" i="42" s="1"/>
  <c r="V13" i="42"/>
  <c r="V14" i="42" s="1"/>
  <c r="M13" i="42"/>
  <c r="M14" i="42" s="1"/>
  <c r="AC10" i="42"/>
  <c r="AC11" i="42" s="1"/>
  <c r="Y10" i="42"/>
  <c r="Y11" i="42" s="1"/>
  <c r="U10" i="42"/>
  <c r="U11" i="42" s="1"/>
  <c r="O10" i="42"/>
  <c r="O11" i="42" s="1"/>
  <c r="M10" i="42"/>
  <c r="M11" i="42" s="1"/>
  <c r="AB16" i="42"/>
  <c r="AB17" i="42" s="1"/>
  <c r="X16" i="42"/>
  <c r="X17" i="42" s="1"/>
  <c r="T16" i="42"/>
  <c r="T17" i="42"/>
  <c r="P16" i="42"/>
  <c r="P17" i="42" s="1"/>
  <c r="N16" i="42"/>
  <c r="N17" i="42"/>
  <c r="H16" i="42"/>
  <c r="H17" i="42" s="1"/>
  <c r="L14" i="42"/>
  <c r="F16" i="42"/>
  <c r="F17" i="42" s="1"/>
  <c r="Z10" i="42"/>
  <c r="T10" i="42"/>
  <c r="T19" i="42" s="1"/>
  <c r="T11" i="42"/>
  <c r="R10" i="42"/>
  <c r="R11" i="42" s="1"/>
  <c r="P10" i="42"/>
  <c r="K10" i="42"/>
  <c r="K11" i="42" s="1"/>
  <c r="G10" i="42"/>
  <c r="G11" i="42" s="1"/>
  <c r="AC16" i="42"/>
  <c r="AC17" i="42" s="1"/>
  <c r="R16" i="42"/>
  <c r="R17" i="42" s="1"/>
  <c r="M16" i="42"/>
  <c r="M17" i="42" s="1"/>
  <c r="K16" i="42"/>
  <c r="K17" i="42" s="1"/>
  <c r="I16" i="42"/>
  <c r="I17" i="42"/>
  <c r="AB10" i="42"/>
  <c r="AB11" i="42" s="1"/>
  <c r="X10" i="42"/>
  <c r="N10" i="42"/>
  <c r="N19" i="42" s="1"/>
  <c r="J10" i="42"/>
  <c r="J11" i="42" s="1"/>
  <c r="Y16" i="42"/>
  <c r="Y17" i="42"/>
  <c r="U16" i="42"/>
  <c r="U17" i="42" s="1"/>
  <c r="Q16" i="42"/>
  <c r="Q17" i="42"/>
  <c r="W10" i="42"/>
  <c r="W11" i="42" s="1"/>
  <c r="S10" i="42"/>
  <c r="S11" i="42" s="1"/>
  <c r="Q10" i="42"/>
  <c r="Q11" i="42" s="1"/>
  <c r="I10" i="42"/>
  <c r="AA16" i="42"/>
  <c r="AA17" i="42"/>
  <c r="W16" i="42"/>
  <c r="W17" i="42" s="1"/>
  <c r="L16" i="42"/>
  <c r="L17" i="42" s="1"/>
  <c r="J16" i="42"/>
  <c r="J17" i="42" s="1"/>
  <c r="G16" i="42"/>
  <c r="G17" i="42" s="1"/>
  <c r="AA10" i="42"/>
  <c r="AA11" i="42" s="1"/>
  <c r="V10" i="42"/>
  <c r="V11" i="42"/>
  <c r="Z16" i="42"/>
  <c r="Z17" i="42" s="1"/>
  <c r="V16" i="42"/>
  <c r="V19" i="42"/>
  <c r="V17" i="42"/>
  <c r="S16" i="42"/>
  <c r="X11" i="42"/>
  <c r="AA14" i="42"/>
  <c r="L10" i="42"/>
  <c r="L11" i="42" s="1"/>
  <c r="Z19" i="42"/>
  <c r="AC19" i="42"/>
  <c r="Z11" i="42"/>
  <c r="P11" i="42"/>
  <c r="I26" i="36"/>
  <c r="I20" i="36"/>
  <c r="I22" i="36"/>
  <c r="I25" i="36" l="1"/>
  <c r="S19" i="42"/>
  <c r="I19" i="42"/>
  <c r="D38" i="27"/>
  <c r="D40" i="27" s="1"/>
  <c r="D8" i="36" s="1"/>
  <c r="H44" i="36" s="1"/>
  <c r="L19" i="42"/>
  <c r="D41" i="41"/>
  <c r="K63" i="41"/>
  <c r="I27" i="36"/>
  <c r="AD19" i="42"/>
  <c r="H19" i="42"/>
  <c r="K54" i="41"/>
  <c r="Y19" i="42"/>
  <c r="P19" i="42"/>
  <c r="M19" i="42"/>
  <c r="R19" i="42"/>
  <c r="X19" i="42"/>
  <c r="I23" i="36"/>
  <c r="O19" i="42"/>
  <c r="S17" i="42"/>
  <c r="AE17" i="42" s="1"/>
  <c r="I11" i="42"/>
  <c r="D42" i="41"/>
  <c r="K19" i="42"/>
  <c r="I19" i="36"/>
  <c r="N11" i="42"/>
  <c r="I21" i="36"/>
  <c r="AB19" i="42"/>
  <c r="J56" i="41" s="1"/>
  <c r="AA19" i="42"/>
  <c r="AE14" i="42"/>
  <c r="D59" i="41"/>
  <c r="D32" i="41"/>
  <c r="D20" i="41"/>
  <c r="G22" i="41"/>
  <c r="G25" i="41" s="1"/>
  <c r="G60" i="41"/>
  <c r="D58" i="41"/>
  <c r="K25" i="41"/>
  <c r="J19" i="42"/>
  <c r="J27" i="41" s="1"/>
  <c r="G19" i="42"/>
  <c r="W19" i="42"/>
  <c r="F19" i="42"/>
  <c r="Q19" i="42"/>
  <c r="J37" i="41" s="1"/>
  <c r="U19" i="42"/>
  <c r="E20" i="41"/>
  <c r="E22" i="41" s="1"/>
  <c r="H37" i="36" l="1"/>
  <c r="H34" i="36"/>
  <c r="I34" i="36" s="1"/>
  <c r="H45" i="36"/>
  <c r="I45" i="36" s="1"/>
  <c r="H33" i="36"/>
  <c r="I33" i="36" s="1"/>
  <c r="H36" i="36"/>
  <c r="I36" i="36" s="1"/>
  <c r="H35" i="36"/>
  <c r="I35" i="36" s="1"/>
  <c r="I58" i="41"/>
  <c r="J47" i="41"/>
  <c r="AE11" i="42"/>
  <c r="AE21" i="42" s="1"/>
  <c r="AE27" i="42" s="1"/>
  <c r="AE31" i="42" s="1"/>
  <c r="K35" i="41"/>
  <c r="J18" i="41"/>
  <c r="K23" i="41" s="1"/>
  <c r="E21" i="41"/>
  <c r="K45" i="41"/>
  <c r="K65" i="41" s="1"/>
  <c r="K70" i="41" s="1"/>
  <c r="G39" i="41"/>
  <c r="I37" i="36"/>
  <c r="G40" i="41"/>
  <c r="AE33" i="42"/>
  <c r="AE35" i="42" s="1"/>
  <c r="G29" i="41"/>
  <c r="H49" i="36"/>
  <c r="G63" i="41"/>
  <c r="K61" i="41"/>
  <c r="E58" i="41"/>
  <c r="E60" i="41" s="1"/>
  <c r="E59" i="41"/>
  <c r="I44" i="36"/>
  <c r="G49" i="41"/>
  <c r="G30" i="41" l="1"/>
  <c r="D30" i="41" s="1"/>
  <c r="G50" i="41"/>
  <c r="D50" i="41" s="1"/>
  <c r="G31" i="41"/>
  <c r="D31" i="41" s="1"/>
  <c r="I20" i="41"/>
  <c r="D40" i="41"/>
  <c r="G33" i="41"/>
  <c r="E29" i="41" s="1"/>
  <c r="E33" i="41" s="1"/>
  <c r="D29" i="41"/>
  <c r="G43" i="41"/>
  <c r="E39" i="41" s="1"/>
  <c r="E43" i="41" s="1"/>
  <c r="D39" i="41"/>
  <c r="D49" i="41"/>
  <c r="G52" i="41"/>
  <c r="I50" i="36"/>
  <c r="I53" i="36" s="1"/>
  <c r="J35" i="36" s="1"/>
  <c r="E31" i="41" l="1"/>
  <c r="J33" i="36"/>
  <c r="J37" i="36"/>
  <c r="J34" i="36"/>
  <c r="J36" i="36"/>
  <c r="E50" i="41"/>
  <c r="E51" i="41"/>
  <c r="I49" i="41"/>
  <c r="G54" i="41"/>
  <c r="K52" i="41"/>
  <c r="E40" i="41"/>
  <c r="J20" i="36"/>
  <c r="I55" i="36"/>
  <c r="I56" i="36" s="1"/>
  <c r="J26" i="36"/>
  <c r="J21" i="36"/>
  <c r="J22" i="36"/>
  <c r="J27" i="36"/>
  <c r="J25" i="36"/>
  <c r="J19" i="36"/>
  <c r="J53" i="36" s="1"/>
  <c r="J24" i="36"/>
  <c r="J23" i="36"/>
  <c r="J51" i="36"/>
  <c r="I39" i="41"/>
  <c r="G45" i="41"/>
  <c r="E41" i="41"/>
  <c r="E42" i="41"/>
  <c r="K43" i="41"/>
  <c r="J45" i="36"/>
  <c r="E49" i="41"/>
  <c r="E52" i="41" s="1"/>
  <c r="K33" i="41"/>
  <c r="G35" i="41"/>
  <c r="G65" i="41" s="1"/>
  <c r="K69" i="41" s="1"/>
  <c r="K71" i="41" s="1"/>
  <c r="E32" i="41"/>
  <c r="I29" i="41"/>
  <c r="E30" i="41"/>
  <c r="J44" i="36"/>
</calcChain>
</file>

<file path=xl/sharedStrings.xml><?xml version="1.0" encoding="utf-8"?>
<sst xmlns="http://schemas.openxmlformats.org/spreadsheetml/2006/main" count="525" uniqueCount="278">
  <si>
    <t>min.</t>
  </si>
  <si>
    <t>max.</t>
  </si>
  <si>
    <t>€</t>
  </si>
  <si>
    <t>SUMME Gesamtpunkte</t>
  </si>
  <si>
    <t xml:space="preserve">Projektklassenfaktor = </t>
  </si>
  <si>
    <t xml:space="preserve">Angabe in </t>
  </si>
  <si>
    <t>a</t>
  </si>
  <si>
    <t>Komplexität der Projektorganisation</t>
  </si>
  <si>
    <t>Komplexität der Projektorganisationsform</t>
  </si>
  <si>
    <t>gering</t>
  </si>
  <si>
    <t>hoch</t>
  </si>
  <si>
    <t>Entscheidungsstruktur des AG</t>
  </si>
  <si>
    <t>einfach</t>
  </si>
  <si>
    <t>komplex</t>
  </si>
  <si>
    <t>zB. viele Instanzen bei Entscheidungsfindung, Änderungshäufigkeit, Zeitpunkt der Entscheidungen (rechtzeitig, immer zu spät), Dauer der Entscheidungsfindung</t>
  </si>
  <si>
    <t>Projektroutine der AN-Organisation</t>
  </si>
  <si>
    <t>zB. Spezifische Projekterfahrung entsprechend Gebäudetyp und Projektgröße, Erfahrung mit Behörden, Erfahrung mit AG / Nutzer, Erfahrung mit Rahmenbedingungen</t>
  </si>
  <si>
    <t>Sonstige Besonderheiten:</t>
  </si>
  <si>
    <t>Besonderheiten, die nicht direkt einem anderen Teilaspekt zugeordnet werden können inkl. Kurzbeschreibung</t>
  </si>
  <si>
    <t>b</t>
  </si>
  <si>
    <t>Art des Bauwerks</t>
  </si>
  <si>
    <t>c</t>
  </si>
  <si>
    <t>Komplexität der Planungsleistung</t>
  </si>
  <si>
    <t xml:space="preserve">Komplexität der Planungsleistung </t>
  </si>
  <si>
    <t>niedrig</t>
  </si>
  <si>
    <t>zB. Schwierigkeitsgrad des Bauwerkes, Wiederholbarkeit (zB. Regelgeschoße), Anzahl unterschiedlicher Nutzungen, Ausstattungsgrad (zB. HKLS), Konstruktion, Material, Bauform</t>
  </si>
  <si>
    <t>Beratungsbedarf</t>
  </si>
  <si>
    <t>zB. Höhe des Besprechungsaufwandes, Vorbereitungsaufwand für Entscheidungsfindung</t>
  </si>
  <si>
    <t>Koordinationsbedarf (anderer an der Planung fachlich Beteiligter)</t>
  </si>
  <si>
    <t>zB. Abstimmungsaufwand (Einzel-, Generalplaner), Kompatibilität der Planung (Übertragbarkeit in andere Pläne, EDV-Programme, Layerstruktur, Beschriftung, ...), Kenntnis der anderen Planer</t>
  </si>
  <si>
    <t>Art und Umfang der Behördenverfahren</t>
  </si>
  <si>
    <t>zB. Anzahl der Abstimmungen mit Behörde, Anzahl der verschiedenen Fachbereiche zB. Einreichung, Betriebsanlagen-, straßenrechtliche, Sondergenehmigung, Umfang der Unterlagen</t>
  </si>
  <si>
    <t>sonstige Besonderheiten:</t>
  </si>
  <si>
    <t>d</t>
  </si>
  <si>
    <t>Projektrisiken der Planung</t>
  </si>
  <si>
    <t>technische Risiken</t>
  </si>
  <si>
    <t>zB. Baugrundrisiko, Interaktion Baugrund - Bauwerk, erforderliche Änderungen des Bauablaufes, ungeeignete Baumethode, Technologieentwicklung</t>
  </si>
  <si>
    <t>wirtschaftliche Risiken</t>
  </si>
  <si>
    <t>zB. Finanzierbarkeit des Projektes (Rücknahme von Finanzierungszusagen), generelle Wirtschaftsentwicklung (Inflation), wirtschaftliche Optimierung durch Varianten</t>
  </si>
  <si>
    <t>politisch-gesellschaftliche Risiken</t>
  </si>
  <si>
    <t>zB. Änderung der Zielvorgaben, Widerstände von Bürgern oder Politik, Planungsstop durch politische Situation</t>
  </si>
  <si>
    <t>Umwelt und Ökologierisiken</t>
  </si>
  <si>
    <t>zB. Änderung der Umweltstandards, Umweltauflagen</t>
  </si>
  <si>
    <t>Verfahrensrisiken</t>
  </si>
  <si>
    <t>zB. Zeitrisiko aus Genehmigungsverfahren oder Behördeneingriffen, Vergaberisiken (Einsprüche, Formalfehler, ...)</t>
  </si>
  <si>
    <t>sonstige Risiken</t>
  </si>
  <si>
    <t>e</t>
  </si>
  <si>
    <t>Anforderungen an die Terminvorgaben</t>
  </si>
  <si>
    <t>Zeitausmaß für Planung</t>
  </si>
  <si>
    <t>lang</t>
  </si>
  <si>
    <t>kurz</t>
  </si>
  <si>
    <t>zB. Planlieferfristen (Pönale), Anforderungen an die Bauphasenplanung, Dauer der Planungsphasen, Zuverlässigkeit anderer an der Planung fachlich Beteiligter</t>
  </si>
  <si>
    <t>Abfolge der Leistungserbringung</t>
  </si>
  <si>
    <t>parallel</t>
  </si>
  <si>
    <t>zB. Intensität der Überschneidung von Projektphasen, Anzahl der Leistungsunterbrechungen</t>
  </si>
  <si>
    <t>f</t>
  </si>
  <si>
    <t>Anforderungen an die Kostenvorgaben</t>
  </si>
  <si>
    <t>Kostendruck</t>
  </si>
  <si>
    <t>zB. Kostenrahmen (extrem eng, eng, standard), Folgen der Kostenüberschreitung, Optimierungsmöglichkeiten, Reserven</t>
  </si>
  <si>
    <t>Komplexität der Kostenplanung</t>
  </si>
  <si>
    <t>zB. Komplexität der Ermittlung der Kostenansätze, Revisionshäufigkeit, Qualität der Datenbasis, Detaillierung des Kostenmanagements</t>
  </si>
  <si>
    <t>Projekt</t>
  </si>
  <si>
    <t>Auftraggeber</t>
  </si>
  <si>
    <t>Allgemeine Grundlagen</t>
  </si>
  <si>
    <t>Stundensatz [€/h]</t>
  </si>
  <si>
    <t>Nr.</t>
  </si>
  <si>
    <t>Teilleistung</t>
  </si>
  <si>
    <t>Abschätzung der Planungskosten</t>
  </si>
  <si>
    <t>Aufwandsabhängige Kostenschätzung</t>
  </si>
  <si>
    <t>Oberleitung</t>
  </si>
  <si>
    <t>Bauwerksgrößenabhängige Kosten</t>
  </si>
  <si>
    <t>Projektdauerabhängige Kosten</t>
  </si>
  <si>
    <t>Summe zivilrechtl. Preis</t>
  </si>
  <si>
    <t>€/h  (inkl. aller Zuschläge)</t>
  </si>
  <si>
    <t>siehe eigenes Ermittlungsblatt</t>
  </si>
  <si>
    <t>Künstlerische Oberleitung</t>
  </si>
  <si>
    <t>Sonstige Teilleistungen</t>
  </si>
  <si>
    <t>Erläuterung</t>
  </si>
  <si>
    <t>Summe Angebotspreis</t>
  </si>
  <si>
    <t>SUMME Stunden</t>
  </si>
  <si>
    <t>SUMME Kosten</t>
  </si>
  <si>
    <t>Erläuterungen</t>
  </si>
  <si>
    <t>Punkte</t>
  </si>
  <si>
    <t>Fremdleistungen</t>
  </si>
  <si>
    <t>Phase 3: Ausführungsvorbereitung</t>
  </si>
  <si>
    <t>Phase 4: Ausführung</t>
  </si>
  <si>
    <t>1.7.3</t>
  </si>
  <si>
    <t>1.9</t>
  </si>
  <si>
    <t>1.7</t>
  </si>
  <si>
    <t>Bruttogrundfläche</t>
  </si>
  <si>
    <r>
      <t>m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BGF</t>
    </r>
  </si>
  <si>
    <r>
      <t>€/m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BGF</t>
    </r>
  </si>
  <si>
    <t>zB. öffentlicher/privater Bauherr, Anzahl der Beteiligten, Organigramm Beteiligte, Anzahl der Schnittstellen - Koordinationsaufwand abh. von Auftragsart: Einzel-, Generalplaner, Leistungsabgrenzung</t>
  </si>
  <si>
    <t>CHECK-LISTE für die Projektanalyse</t>
  </si>
  <si>
    <r>
      <t>Hinweis zur tägl. Arbeitszeit:</t>
    </r>
    <r>
      <rPr>
        <i/>
        <sz val="11"/>
        <rFont val="Arial"/>
        <family val="2"/>
      </rPr>
      <t xml:space="preserve">   Bei Üstd.pauschale i.a. &gt; 8h</t>
    </r>
  </si>
  <si>
    <r>
      <t>Hinweis zu Aufwandswerten:</t>
    </r>
    <r>
      <rPr>
        <i/>
        <sz val="11"/>
        <rFont val="Arial"/>
        <family val="2"/>
      </rPr>
      <t xml:space="preserve"> Diese sind projektspezifisch abzuschätzen und nach Aufwand abzurechnen</t>
    </r>
  </si>
  <si>
    <r>
      <t>Hinweis zu Aufwandswerten:</t>
    </r>
    <r>
      <rPr>
        <i/>
        <sz val="11"/>
        <rFont val="Arial"/>
        <family val="2"/>
      </rPr>
      <t xml:space="preserve"> Diese sind projektspezifisch abzuschätzen</t>
    </r>
  </si>
  <si>
    <r>
      <t>Hinweis zu Aufwandswerten:</t>
    </r>
    <r>
      <rPr>
        <i/>
        <sz val="11"/>
        <rFont val="Arial"/>
        <family val="2"/>
      </rPr>
      <t xml:space="preserve"> Vergleichswerte (Bandbreiten) befinden sich im Leitfaden Band 2</t>
    </r>
  </si>
  <si>
    <r>
      <t>Hinweis zu Anteil Angebotspreis:</t>
    </r>
    <r>
      <rPr>
        <i/>
        <sz val="11"/>
        <rFont val="Arial"/>
        <family val="2"/>
      </rPr>
      <t xml:space="preserve"> Vergleichswerte finden sich im Leitfaden Band 2</t>
    </r>
  </si>
  <si>
    <t>ANALYSE DES LEISTUNGSUMFANGES DER OBJEKTPLANUNG</t>
  </si>
  <si>
    <t>Phase 1: Projektvorbereitung</t>
  </si>
  <si>
    <t>Phase 2: Planung</t>
  </si>
  <si>
    <t>ERGEBNISSE</t>
  </si>
  <si>
    <t>20% MWSt.</t>
  </si>
  <si>
    <t>Projektklassenfaktor (PKF)</t>
  </si>
  <si>
    <t>Herstellkosten</t>
  </si>
  <si>
    <t>ERMITTLUNG DES PROJEKTKLASSENFAKTORS (Objektplanung)</t>
  </si>
  <si>
    <t>B</t>
  </si>
  <si>
    <t>Grundleistung</t>
  </si>
  <si>
    <t>optionale Leistung</t>
  </si>
  <si>
    <t>Leistungs-umfang [%]</t>
  </si>
  <si>
    <t>Dauer [Mo]</t>
  </si>
  <si>
    <t>Dauer d. Phase [Mo]</t>
  </si>
  <si>
    <t>[h/Mo]</t>
  </si>
  <si>
    <t>[%]</t>
  </si>
  <si>
    <t>[Mo]</t>
  </si>
  <si>
    <t>[h]</t>
  </si>
  <si>
    <t>[€]</t>
  </si>
  <si>
    <t>Leistungs-umfang Grund-leistung</t>
  </si>
  <si>
    <t>Kosten für die Teilleistung</t>
  </si>
  <si>
    <t>Stunden optionale Leistung (inkl.PKF)</t>
  </si>
  <si>
    <t>Ø tägl. Arbeitszeit [h/AT]</t>
  </si>
  <si>
    <t>h/AT</t>
  </si>
  <si>
    <t>Dauer Grund-leistung</t>
  </si>
  <si>
    <t>Anteil an Anbots-preis</t>
  </si>
  <si>
    <t>Beschreibung Leistungsumfang</t>
  </si>
  <si>
    <t>[MaTage]</t>
  </si>
  <si>
    <t>A</t>
  </si>
  <si>
    <t>D=C*Std.satz</t>
  </si>
  <si>
    <t>C=A*[h/AT]+B</t>
  </si>
  <si>
    <t>[h/m² BGF]</t>
  </si>
  <si>
    <t>E</t>
  </si>
  <si>
    <t>Summe Stunden 
(inkl.PKF)</t>
  </si>
  <si>
    <t>F</t>
  </si>
  <si>
    <t>Stunden / Mo (für 100% Grundleistung, ohne PKF)</t>
  </si>
  <si>
    <t>Summe Stunden (inkl.PKF)</t>
  </si>
  <si>
    <t>J</t>
  </si>
  <si>
    <t>K</t>
  </si>
  <si>
    <t>L</t>
  </si>
  <si>
    <t xml:space="preserve">Aufwandswert (für 100% Grundleistung, ohne PKF) </t>
  </si>
  <si>
    <t>G</t>
  </si>
  <si>
    <t>H=E*F*BGF*PKF+G</t>
  </si>
  <si>
    <t>I=H*Std.satz</t>
  </si>
  <si>
    <t>M</t>
  </si>
  <si>
    <t>N=J*K*L*PKF+M</t>
  </si>
  <si>
    <t>O=N*Std.satz</t>
  </si>
  <si>
    <t>geschätzter Aufwandswert 
(für anteilige Grundleistung, inkl.PKF)</t>
  </si>
  <si>
    <t>hinterei-nander</t>
  </si>
  <si>
    <t>Projekt-vorbereitung</t>
  </si>
  <si>
    <t>Planung</t>
  </si>
  <si>
    <t>Ausführungs-vorbereitung</t>
  </si>
  <si>
    <t>Ausführung</t>
  </si>
  <si>
    <t>Projekt-abschluss</t>
  </si>
  <si>
    <t>OBJEKTPLANUNG TEILLEISTUNGEN</t>
  </si>
  <si>
    <t>Zeitschiene in  [Mo]</t>
  </si>
  <si>
    <t>OL bei der Vergabe</t>
  </si>
  <si>
    <t>OL in der Bauphase</t>
  </si>
  <si>
    <t>Künstlerische OL</t>
  </si>
  <si>
    <t>Gesamtstd.</t>
  </si>
  <si>
    <t>Summe Kosten</t>
  </si>
  <si>
    <t>B.1.1</t>
  </si>
  <si>
    <t>B.1.2</t>
  </si>
  <si>
    <t>B.1.3</t>
  </si>
  <si>
    <t>B.1.4</t>
  </si>
  <si>
    <t>B.1.5</t>
  </si>
  <si>
    <t>B.1.8</t>
  </si>
  <si>
    <t>B.1.7</t>
  </si>
  <si>
    <t>Monate</t>
  </si>
  <si>
    <t>PLAUSIBILITÄTSPRÜFUNG - STUNDENVERTEILUNG</t>
  </si>
  <si>
    <t>Gesamtdauer der Leistung</t>
  </si>
  <si>
    <t>Mo</t>
  </si>
  <si>
    <t xml:space="preserve">A </t>
  </si>
  <si>
    <t>C</t>
  </si>
  <si>
    <t>D</t>
  </si>
  <si>
    <t>Dauer der Phase</t>
  </si>
  <si>
    <t>Zwischensumme</t>
  </si>
  <si>
    <t>Phase 5: Projektabschluss</t>
  </si>
  <si>
    <t>Funktion</t>
  </si>
  <si>
    <t>KV</t>
  </si>
  <si>
    <t>Stunden-satz Gruppe [€/h]</t>
  </si>
  <si>
    <t>Ausführungsvorber.</t>
  </si>
  <si>
    <t>Projektabschl.</t>
  </si>
  <si>
    <t>Name</t>
  </si>
  <si>
    <t>Summe</t>
  </si>
  <si>
    <t xml:space="preserve">  </t>
  </si>
  <si>
    <t>Kosten je Monat</t>
  </si>
  <si>
    <t>Summe Stunden / Monat</t>
  </si>
  <si>
    <t>+ Zuschlag / Nachlass [%]</t>
  </si>
  <si>
    <t>+ 20% MWSt.</t>
  </si>
  <si>
    <t>Projektvorb.</t>
  </si>
  <si>
    <t>h</t>
  </si>
  <si>
    <t>∆</t>
  </si>
  <si>
    <t>Differenz</t>
  </si>
  <si>
    <t>Stunden je Monat</t>
  </si>
  <si>
    <t>Stunden für einzelnen Teil-leistungen (Honorar-ermittlung)</t>
  </si>
  <si>
    <t>Kontrolle der Übereinstimmung der Stunden aus der Honorarermittlung mit den Stunden laut Personaleinsatzplan (jeweils Summe h für gesamte Phase)</t>
  </si>
  <si>
    <t>Summe Honorar (Projektvorbereitung)</t>
  </si>
  <si>
    <t>Summe Honorar (Planung)</t>
  </si>
  <si>
    <t>Summe Honorar (Ausführungsvorbereitung)</t>
  </si>
  <si>
    <t>Summe Honorar (Ausführung)</t>
  </si>
  <si>
    <t>Summe Honorar (Projektabschluss)</t>
  </si>
  <si>
    <t>Verteilung der Stunden aus der Detailkalkulation</t>
  </si>
  <si>
    <t>m² BGF</t>
  </si>
  <si>
    <t>€/m² BGF</t>
  </si>
  <si>
    <t>Allg. Beschreibung</t>
  </si>
  <si>
    <t>Euro</t>
  </si>
  <si>
    <t>Leistungszeitraum Planung</t>
  </si>
  <si>
    <t>Kostenkennwert</t>
  </si>
  <si>
    <t>Gesamtdauer Leistung</t>
  </si>
  <si>
    <t>Leistungsverzeichnis</t>
  </si>
  <si>
    <t>€/h</t>
  </si>
  <si>
    <t>x</t>
  </si>
  <si>
    <t>=</t>
  </si>
  <si>
    <t>Pos. B.1.1.</t>
  </si>
  <si>
    <t>* Objektplanung Leistungsumfang lt. Leistungsbild</t>
  </si>
  <si>
    <t>Vorentwurf *</t>
  </si>
  <si>
    <t>h/m² BGF</t>
  </si>
  <si>
    <t>Pos. B.1.2.</t>
  </si>
  <si>
    <t>Pos. B.1.3.</t>
  </si>
  <si>
    <t>Pos. B.1.4.</t>
  </si>
  <si>
    <t>Pos. B.1.5.</t>
  </si>
  <si>
    <t>Pos. B.1.8.</t>
  </si>
  <si>
    <t>Pos. B.1.9.</t>
  </si>
  <si>
    <t>h/Monat</t>
  </si>
  <si>
    <t>Leistungs-anteil</t>
  </si>
  <si>
    <t xml:space="preserve">Stunden / Mo 
(für 100% Grundleistung, inkl. PKF) </t>
  </si>
  <si>
    <t>Mittlerer Stundensatz</t>
  </si>
  <si>
    <t>PROJEKTANNAHMEN</t>
  </si>
  <si>
    <t>EINGABE STUNDENSATZ</t>
  </si>
  <si>
    <t>PERSONALEINSATZPLAN (Plausibilitätskontrolle)</t>
  </si>
  <si>
    <t>DETAILKALKULATION auf Basis der Teilleistungen</t>
  </si>
  <si>
    <t>Sonstige Teilleistungen PPH1</t>
  </si>
  <si>
    <t>Sonstige Teilleistungen PPH2</t>
  </si>
  <si>
    <t>Sonstige Teilleistungen PPH3</t>
  </si>
  <si>
    <t>Sonstige Teilleistungen PPH4</t>
  </si>
  <si>
    <t>Sonstige Teilleistungen PPH5</t>
  </si>
  <si>
    <t>Sonstige Teilleistungen (PPH1-PPH5)</t>
  </si>
  <si>
    <r>
      <t xml:space="preserve">Summe Honorar </t>
    </r>
    <r>
      <rPr>
        <i/>
        <sz val="9"/>
        <rFont val="Arial"/>
        <family val="2"/>
      </rPr>
      <t>(exkl. Pauschalen, MWSt.)</t>
    </r>
  </si>
  <si>
    <r>
      <t xml:space="preserve">Summe Honorar aus Detailkalkulaton der Teilleistungen </t>
    </r>
    <r>
      <rPr>
        <sz val="9"/>
        <rFont val="Arial"/>
        <family val="2"/>
      </rPr>
      <t>(exkl. Zuschläge/Nachlässe, MWSt)</t>
    </r>
  </si>
  <si>
    <r>
      <t xml:space="preserve">Summe Honorar aus dem Personaleinsatzplan </t>
    </r>
    <r>
      <rPr>
        <sz val="9"/>
        <rFont val="Arial"/>
        <family val="2"/>
      </rPr>
      <t>(inkl. Pauschalen, exkl. Zuschläge/Nachlässe, MWSt)</t>
    </r>
  </si>
  <si>
    <t>Summe Pauschalen (Projektstart, Projektabschluss) *</t>
  </si>
  <si>
    <t>+ Pauschale Projektstart [€] *</t>
  </si>
  <si>
    <t>+ Pauschale Projektabschluss [€] *</t>
  </si>
  <si>
    <t>*</t>
  </si>
  <si>
    <t>* Für Leistungen außerhalb des Hauptleistungszeitraumes sind Pauschalen (Projektstart und Projektabschluss) gesondert zu ermitteln.</t>
  </si>
  <si>
    <t>Grundlagenanalyse</t>
  </si>
  <si>
    <t>Objektbetreuung</t>
  </si>
  <si>
    <t>Vorentwurf</t>
  </si>
  <si>
    <t>Entwurf</t>
  </si>
  <si>
    <t>Einreichplanung</t>
  </si>
  <si>
    <t>Ausführungsplanung</t>
  </si>
  <si>
    <t>Mitwirkung an der Vergabe</t>
  </si>
  <si>
    <t>Begleitung der Bauausführung</t>
  </si>
  <si>
    <t>Ausschreibung (LVs)</t>
  </si>
  <si>
    <t>B.1.1.</t>
  </si>
  <si>
    <t>B.1.6.b</t>
  </si>
  <si>
    <t>B.1.9.</t>
  </si>
  <si>
    <t>B.1.2.</t>
  </si>
  <si>
    <t>B.1.3.</t>
  </si>
  <si>
    <t>B.1.4.</t>
  </si>
  <si>
    <t>B.1.5.</t>
  </si>
  <si>
    <t>B.1.6.a</t>
  </si>
  <si>
    <t>B.1.7.</t>
  </si>
  <si>
    <t>B.1.9</t>
  </si>
  <si>
    <t>Entwurf *</t>
  </si>
  <si>
    <t>Einreichplanung *</t>
  </si>
  <si>
    <t>Begleitung der Bauausführung *</t>
  </si>
  <si>
    <t>Objektbetreuung *</t>
  </si>
  <si>
    <t>Grundlagenanalyse*</t>
  </si>
  <si>
    <t>Ausführungsplanung*</t>
  </si>
  <si>
    <t>Ausschreibung (LVs) *</t>
  </si>
  <si>
    <t>Mitwirkung an der Vergabe*</t>
  </si>
  <si>
    <t>-- (Hinweis: ÖBA siehe B.2.)</t>
  </si>
  <si>
    <t>Pos. B.1.6.a</t>
  </si>
  <si>
    <t>Pos. B.1.6.b</t>
  </si>
  <si>
    <t>Pos. B.1.7</t>
  </si>
  <si>
    <t>B.1.10</t>
  </si>
  <si>
    <t>B.1.11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</si>
</sst>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8" formatCode="&quot;€&quot;\ #,##0.00;[Red]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\ &quot;€&quot;;\-#,##0\ &quot;€&quot;"/>
    <numFmt numFmtId="165" formatCode="#,##0.00\ &quot;€&quot;;[Red]\-#,##0.00\ &quot;€&quot;"/>
    <numFmt numFmtId="166" formatCode="_-* #,##0.00\ &quot;€&quot;_-;\-* #,##0.00\ &quot;€&quot;_-;_-* &quot;-&quot;??\ &quot;€&quot;_-;_-@_-"/>
    <numFmt numFmtId="167" formatCode="0.0"/>
    <numFmt numFmtId="168" formatCode="0.0%"/>
    <numFmt numFmtId="169" formatCode="#,##0_ ;[Red]\-#,##0\ "/>
    <numFmt numFmtId="170" formatCode="#,##0.0_ ;[Red]\-#,##0.0\ "/>
    <numFmt numFmtId="172" formatCode="#,##0.00\ &quot;€&quot;"/>
    <numFmt numFmtId="173" formatCode="#,##0\ &quot;€&quot;"/>
    <numFmt numFmtId="174" formatCode="#,##0.0\ &quot;€&quot;"/>
    <numFmt numFmtId="175" formatCode="#,##0.00_ ;\-#,##0.00\ "/>
    <numFmt numFmtId="176" formatCode="_-* #,##0.00\ [$€-407]_-;\-* #,##0.00\ [$€-407]_-;_-* &quot;-&quot;??\ [$€-407]_-;_-@_-"/>
  </numFmts>
  <fonts count="25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3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vertAlign val="superscript"/>
      <sz val="11"/>
      <name val="Arial"/>
      <family val="2"/>
    </font>
    <font>
      <sz val="12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b/>
      <sz val="12"/>
      <name val="Calibri"/>
      <family val="2"/>
    </font>
    <font>
      <b/>
      <sz val="9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sz val="11"/>
      <name val="MS Reference Sans Serif"/>
      <family val="2"/>
    </font>
    <font>
      <b/>
      <sz val="10"/>
      <color rgb="FFFF0000"/>
      <name val="Arial"/>
      <family val="2"/>
    </font>
    <font>
      <b/>
      <sz val="10"/>
      <color theme="3" tint="0.39997558519241921"/>
      <name val="Arial"/>
      <family val="2"/>
    </font>
    <font>
      <sz val="11"/>
      <color theme="0" tint="-0.499984740745262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lightDown">
        <fgColor theme="0"/>
        <bgColor rgb="FFCCFFCC"/>
      </patternFill>
    </fill>
    <fill>
      <patternFill patternType="lightDown">
        <fgColor theme="0"/>
        <bgColor theme="0"/>
      </patternFill>
    </fill>
    <fill>
      <patternFill patternType="lightUp">
        <fgColor theme="0" tint="-0.2499465926084170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0" tint="-4.9989318521683403E-2"/>
        <bgColor theme="0" tint="-0.24994659260841701"/>
      </patternFill>
    </fill>
    <fill>
      <patternFill patternType="solid">
        <fgColor theme="0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1" fillId="0" borderId="0"/>
    <xf numFmtId="166" fontId="1" fillId="0" borderId="0" applyFont="0" applyFill="0" applyBorder="0" applyAlignment="0" applyProtection="0"/>
  </cellStyleXfs>
  <cellXfs count="443">
    <xf numFmtId="0" fontId="0" fillId="0" borderId="0" xfId="0"/>
    <xf numFmtId="0" fontId="2" fillId="0" borderId="0" xfId="0" applyFont="1"/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0" fillId="2" borderId="0" xfId="0" applyFill="1" applyAlignment="1">
      <alignment vertical="top"/>
    </xf>
    <xf numFmtId="0" fontId="0" fillId="0" borderId="0" xfId="0" applyAlignment="1">
      <alignment vertical="center"/>
    </xf>
    <xf numFmtId="0" fontId="9" fillId="0" borderId="0" xfId="0" applyFont="1" applyAlignment="1">
      <alignment vertical="top"/>
    </xf>
    <xf numFmtId="0" fontId="4" fillId="3" borderId="0" xfId="0" applyFont="1" applyFill="1" applyBorder="1" applyAlignment="1">
      <alignment vertical="top"/>
    </xf>
    <xf numFmtId="0" fontId="4" fillId="3" borderId="0" xfId="0" applyFont="1" applyFill="1" applyBorder="1" applyAlignment="1">
      <alignment vertical="top" wrapText="1"/>
    </xf>
    <xf numFmtId="0" fontId="9" fillId="3" borderId="0" xfId="0" applyFont="1" applyFill="1" applyBorder="1" applyAlignment="1">
      <alignment vertical="top"/>
    </xf>
    <xf numFmtId="0" fontId="0" fillId="0" borderId="0" xfId="0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70" fontId="4" fillId="4" borderId="2" xfId="0" applyNumberFormat="1" applyFont="1" applyFill="1" applyBorder="1" applyAlignment="1">
      <alignment horizontal="center" vertical="top" wrapText="1"/>
    </xf>
    <xf numFmtId="0" fontId="4" fillId="3" borderId="0" xfId="0" applyFont="1" applyFill="1" applyAlignment="1">
      <alignment vertical="top"/>
    </xf>
    <xf numFmtId="0" fontId="4" fillId="3" borderId="0" xfId="0" applyFont="1" applyFill="1" applyAlignment="1">
      <alignment vertical="top" wrapText="1"/>
    </xf>
    <xf numFmtId="0" fontId="9" fillId="3" borderId="0" xfId="0" applyFont="1" applyFill="1" applyAlignment="1">
      <alignment vertical="top"/>
    </xf>
    <xf numFmtId="0" fontId="4" fillId="3" borderId="0" xfId="0" applyFont="1" applyFill="1" applyBorder="1" applyAlignment="1">
      <alignment horizontal="left" vertical="top"/>
    </xf>
    <xf numFmtId="0" fontId="0" fillId="0" borderId="0" xfId="0" applyAlignment="1">
      <alignment vertical="top" wrapText="1"/>
    </xf>
    <xf numFmtId="0" fontId="4" fillId="3" borderId="4" xfId="0" applyFont="1" applyFill="1" applyBorder="1" applyAlignment="1">
      <alignment vertical="top"/>
    </xf>
    <xf numFmtId="0" fontId="4" fillId="3" borderId="4" xfId="0" applyFont="1" applyFill="1" applyBorder="1" applyAlignment="1">
      <alignment vertical="center"/>
    </xf>
    <xf numFmtId="169" fontId="4" fillId="3" borderId="4" xfId="0" applyNumberFormat="1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/>
    </xf>
    <xf numFmtId="0" fontId="0" fillId="2" borderId="0" xfId="0" applyFill="1" applyBorder="1" applyAlignment="1">
      <alignment vertical="top" wrapText="1"/>
    </xf>
    <xf numFmtId="0" fontId="4" fillId="2" borderId="0" xfId="0" applyFont="1" applyFill="1" applyBorder="1" applyAlignment="1">
      <alignment horizontal="right" vertical="top" wrapText="1"/>
    </xf>
    <xf numFmtId="0" fontId="4" fillId="2" borderId="0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vertical="top" wrapText="1"/>
    </xf>
    <xf numFmtId="2" fontId="4" fillId="2" borderId="0" xfId="0" applyNumberFormat="1" applyFont="1" applyFill="1" applyAlignment="1">
      <alignment horizontal="right" vertical="center"/>
    </xf>
    <xf numFmtId="0" fontId="9" fillId="2" borderId="0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vertical="top"/>
    </xf>
    <xf numFmtId="0" fontId="6" fillId="2" borderId="0" xfId="0" applyFont="1" applyFill="1"/>
    <xf numFmtId="0" fontId="6" fillId="0" borderId="0" xfId="0" applyFont="1"/>
    <xf numFmtId="0" fontId="0" fillId="2" borderId="0" xfId="0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/>
    </xf>
    <xf numFmtId="0" fontId="9" fillId="0" borderId="0" xfId="0" applyFont="1"/>
    <xf numFmtId="0" fontId="12" fillId="0" borderId="0" xfId="0" applyFont="1" applyFill="1"/>
    <xf numFmtId="0" fontId="12" fillId="2" borderId="0" xfId="0" applyFont="1" applyFill="1"/>
    <xf numFmtId="0" fontId="12" fillId="0" borderId="0" xfId="0" applyFont="1"/>
    <xf numFmtId="4" fontId="12" fillId="0" borderId="0" xfId="0" applyNumberFormat="1" applyFont="1" applyFill="1" applyBorder="1"/>
    <xf numFmtId="0" fontId="12" fillId="2" borderId="0" xfId="0" applyFont="1" applyFill="1" applyBorder="1" applyAlignment="1">
      <alignment horizontal="left" indent="1"/>
    </xf>
    <xf numFmtId="3" fontId="12" fillId="2" borderId="2" xfId="0" applyNumberFormat="1" applyFont="1" applyFill="1" applyBorder="1" applyAlignment="1">
      <alignment horizontal="center"/>
    </xf>
    <xf numFmtId="3" fontId="12" fillId="2" borderId="0" xfId="0" applyNumberFormat="1" applyFont="1" applyFill="1" applyBorder="1"/>
    <xf numFmtId="0" fontId="0" fillId="0" borderId="0" xfId="0" applyFill="1"/>
    <xf numFmtId="0" fontId="0" fillId="0" borderId="0" xfId="0" applyFill="1" applyBorder="1"/>
    <xf numFmtId="0" fontId="2" fillId="2" borderId="0" xfId="0" applyFont="1" applyFill="1"/>
    <xf numFmtId="0" fontId="2" fillId="0" borderId="2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0" borderId="2" xfId="0" quotePrefix="1" applyFont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14" fontId="2" fillId="0" borderId="2" xfId="0" quotePrefix="1" applyNumberFormat="1" applyFont="1" applyBorder="1" applyAlignment="1">
      <alignment vertical="top" wrapText="1"/>
    </xf>
    <xf numFmtId="0" fontId="2" fillId="0" borderId="2" xfId="0" applyFont="1" applyBorder="1" applyAlignment="1">
      <alignment horizontal="left" vertical="top" wrapText="1" indent="1"/>
    </xf>
    <xf numFmtId="0" fontId="2" fillId="2" borderId="2" xfId="0" quotePrefix="1" applyFont="1" applyFill="1" applyBorder="1" applyAlignment="1">
      <alignment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Border="1" applyAlignment="1">
      <alignment vertical="top" wrapText="1"/>
    </xf>
    <xf numFmtId="168" fontId="2" fillId="2" borderId="2" xfId="5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/>
    </xf>
    <xf numFmtId="0" fontId="6" fillId="3" borderId="5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top"/>
    </xf>
    <xf numFmtId="0" fontId="10" fillId="2" borderId="0" xfId="0" applyFont="1" applyFill="1"/>
    <xf numFmtId="16" fontId="2" fillId="0" borderId="2" xfId="0" quotePrefix="1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9" fontId="5" fillId="4" borderId="2" xfId="5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167" fontId="5" fillId="4" borderId="2" xfId="0" applyNumberFormat="1" applyFont="1" applyFill="1" applyBorder="1" applyAlignment="1">
      <alignment horizontal="center" vertical="center" wrapText="1"/>
    </xf>
    <xf numFmtId="0" fontId="2" fillId="0" borderId="2" xfId="0" quotePrefix="1" applyFont="1" applyBorder="1" applyAlignment="1">
      <alignment vertical="center" wrapText="1"/>
    </xf>
    <xf numFmtId="167" fontId="5" fillId="4" borderId="1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14" fontId="2" fillId="0" borderId="2" xfId="0" quotePrefix="1" applyNumberFormat="1" applyFont="1" applyBorder="1" applyAlignment="1">
      <alignment vertical="center" wrapText="1"/>
    </xf>
    <xf numFmtId="0" fontId="2" fillId="2" borderId="2" xfId="0" quotePrefix="1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12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12" fillId="3" borderId="6" xfId="0" applyFont="1" applyFill="1" applyBorder="1"/>
    <xf numFmtId="0" fontId="9" fillId="2" borderId="1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167" fontId="5" fillId="3" borderId="11" xfId="0" applyNumberFormat="1" applyFont="1" applyFill="1" applyBorder="1" applyAlignment="1">
      <alignment horizontal="center" vertical="center"/>
    </xf>
    <xf numFmtId="167" fontId="5" fillId="4" borderId="9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2" fillId="2" borderId="0" xfId="0" applyFont="1" applyFill="1" applyAlignment="1">
      <alignment horizontal="right"/>
    </xf>
    <xf numFmtId="8" fontId="12" fillId="4" borderId="2" xfId="0" applyNumberFormat="1" applyFont="1" applyFill="1" applyBorder="1" applyAlignment="1">
      <alignment horizontal="right"/>
    </xf>
    <xf numFmtId="8" fontId="12" fillId="2" borderId="12" xfId="0" applyNumberFormat="1" applyFont="1" applyFill="1" applyBorder="1" applyAlignment="1">
      <alignment horizontal="right"/>
    </xf>
    <xf numFmtId="4" fontId="2" fillId="0" borderId="2" xfId="0" applyNumberFormat="1" applyFont="1" applyBorder="1" applyAlignment="1">
      <alignment horizontal="right" vertical="top" wrapText="1"/>
    </xf>
    <xf numFmtId="0" fontId="2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right"/>
    </xf>
    <xf numFmtId="8" fontId="12" fillId="0" borderId="2" xfId="0" applyNumberFormat="1" applyFont="1" applyFill="1" applyBorder="1" applyAlignment="1">
      <alignment horizontal="right"/>
    </xf>
    <xf numFmtId="0" fontId="12" fillId="0" borderId="0" xfId="0" applyFont="1" applyAlignment="1">
      <alignment horizontal="right"/>
    </xf>
    <xf numFmtId="3" fontId="2" fillId="0" borderId="2" xfId="0" applyNumberFormat="1" applyFont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4" fontId="2" fillId="2" borderId="7" xfId="0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vertical="center"/>
    </xf>
    <xf numFmtId="0" fontId="2" fillId="3" borderId="11" xfId="0" applyFont="1" applyFill="1" applyBorder="1" applyAlignment="1">
      <alignment horizontal="right" vertical="center"/>
    </xf>
    <xf numFmtId="0" fontId="12" fillId="3" borderId="11" xfId="0" applyFont="1" applyFill="1" applyBorder="1" applyAlignment="1">
      <alignment vertical="center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/>
    </xf>
    <xf numFmtId="2" fontId="2" fillId="2" borderId="2" xfId="0" applyNumberFormat="1" applyFont="1" applyFill="1" applyBorder="1" applyAlignment="1">
      <alignment horizontal="center" vertical="top" wrapText="1"/>
    </xf>
    <xf numFmtId="1" fontId="2" fillId="4" borderId="2" xfId="0" applyNumberFormat="1" applyFont="1" applyFill="1" applyBorder="1" applyAlignment="1">
      <alignment horizontal="center" vertical="top" wrapText="1"/>
    </xf>
    <xf numFmtId="1" fontId="2" fillId="2" borderId="2" xfId="0" applyNumberFormat="1" applyFont="1" applyFill="1" applyBorder="1" applyAlignment="1">
      <alignment horizontal="center" vertical="top" wrapText="1"/>
    </xf>
    <xf numFmtId="2" fontId="2" fillId="4" borderId="2" xfId="0" applyNumberFormat="1" applyFont="1" applyFill="1" applyBorder="1" applyAlignment="1">
      <alignment horizontal="center" vertical="top" wrapText="1"/>
    </xf>
    <xf numFmtId="0" fontId="12" fillId="3" borderId="5" xfId="0" applyFont="1" applyFill="1" applyBorder="1" applyAlignment="1">
      <alignment vertical="center"/>
    </xf>
    <xf numFmtId="9" fontId="13" fillId="2" borderId="0" xfId="5" applyNumberFormat="1" applyFont="1" applyFill="1" applyBorder="1" applyAlignment="1">
      <alignment horizontal="center" vertical="top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1" fillId="5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0" borderId="0" xfId="0" applyFont="1"/>
    <xf numFmtId="0" fontId="3" fillId="0" borderId="0" xfId="0" applyFont="1" applyBorder="1" applyAlignment="1">
      <alignment horizontal="center" wrapText="1"/>
    </xf>
    <xf numFmtId="172" fontId="0" fillId="0" borderId="0" xfId="0" applyNumberFormat="1"/>
    <xf numFmtId="3" fontId="2" fillId="4" borderId="2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 wrapText="1"/>
    </xf>
    <xf numFmtId="4" fontId="2" fillId="2" borderId="0" xfId="0" applyNumberFormat="1" applyFont="1" applyFill="1" applyBorder="1"/>
    <xf numFmtId="0" fontId="9" fillId="2" borderId="24" xfId="0" applyFont="1" applyFill="1" applyBorder="1" applyAlignment="1">
      <alignment horizontal="center" vertical="center" wrapText="1"/>
    </xf>
    <xf numFmtId="4" fontId="9" fillId="2" borderId="25" xfId="0" applyNumberFormat="1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4" fontId="9" fillId="2" borderId="10" xfId="0" applyNumberFormat="1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5" fillId="2" borderId="27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/>
    </xf>
    <xf numFmtId="167" fontId="6" fillId="3" borderId="11" xfId="0" applyNumberFormat="1" applyFont="1" applyFill="1" applyBorder="1" applyAlignment="1">
      <alignment horizontal="center"/>
    </xf>
    <xf numFmtId="9" fontId="2" fillId="2" borderId="2" xfId="5" applyFont="1" applyFill="1" applyBorder="1" applyAlignment="1">
      <alignment horizontal="center" vertical="top"/>
    </xf>
    <xf numFmtId="0" fontId="2" fillId="0" borderId="2" xfId="0" applyFont="1" applyBorder="1" applyAlignment="1">
      <alignment horizontal="left" vertical="top" wrapText="1"/>
    </xf>
    <xf numFmtId="0" fontId="2" fillId="0" borderId="0" xfId="0" quotePrefix="1" applyFont="1" applyBorder="1" applyAlignment="1">
      <alignment vertical="top" wrapText="1"/>
    </xf>
    <xf numFmtId="0" fontId="13" fillId="2" borderId="0" xfId="0" applyFont="1" applyFill="1" applyAlignment="1">
      <alignment vertical="center"/>
    </xf>
    <xf numFmtId="2" fontId="13" fillId="2" borderId="0" xfId="0" applyNumberFormat="1" applyFont="1" applyFill="1" applyBorder="1" applyAlignment="1">
      <alignment horizontal="center" vertical="center"/>
    </xf>
    <xf numFmtId="9" fontId="13" fillId="2" borderId="0" xfId="5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vertical="center"/>
    </xf>
    <xf numFmtId="167" fontId="6" fillId="3" borderId="6" xfId="0" applyNumberFormat="1" applyFont="1" applyFill="1" applyBorder="1" applyAlignment="1">
      <alignment horizontal="center"/>
    </xf>
    <xf numFmtId="0" fontId="2" fillId="2" borderId="0" xfId="0" quotePrefix="1" applyFont="1" applyFill="1" applyBorder="1" applyAlignment="1">
      <alignment vertical="center" wrapText="1"/>
    </xf>
    <xf numFmtId="0" fontId="5" fillId="2" borderId="0" xfId="0" applyNumberFormat="1" applyFont="1" applyFill="1" applyBorder="1" applyAlignment="1" applyProtection="1">
      <alignment horizontal="left"/>
    </xf>
    <xf numFmtId="0" fontId="5" fillId="2" borderId="19" xfId="0" applyNumberFormat="1" applyFont="1" applyFill="1" applyBorder="1" applyAlignment="1" applyProtection="1">
      <alignment horizontal="left"/>
    </xf>
    <xf numFmtId="0" fontId="18" fillId="0" borderId="2" xfId="0" applyFont="1" applyBorder="1" applyAlignment="1">
      <alignment horizontal="center" vertical="center"/>
    </xf>
    <xf numFmtId="0" fontId="0" fillId="0" borderId="2" xfId="0" applyBorder="1"/>
    <xf numFmtId="0" fontId="7" fillId="0" borderId="2" xfId="0" applyFont="1" applyBorder="1" applyAlignment="1">
      <alignment horizontal="center" vertical="center"/>
    </xf>
    <xf numFmtId="0" fontId="18" fillId="7" borderId="2" xfId="0" applyFont="1" applyFill="1" applyBorder="1" applyAlignment="1">
      <alignment vertical="center"/>
    </xf>
    <xf numFmtId="0" fontId="7" fillId="7" borderId="2" xfId="0" applyFont="1" applyFill="1" applyBorder="1" applyAlignment="1">
      <alignment vertical="center"/>
    </xf>
    <xf numFmtId="0" fontId="7" fillId="7" borderId="2" xfId="0" applyFont="1" applyFill="1" applyBorder="1" applyAlignment="1">
      <alignment horizontal="center" vertical="center"/>
    </xf>
    <xf numFmtId="172" fontId="7" fillId="7" borderId="2" xfId="0" applyNumberFormat="1" applyFont="1" applyFill="1" applyBorder="1" applyAlignment="1">
      <alignment horizontal="center" vertical="center"/>
    </xf>
    <xf numFmtId="9" fontId="3" fillId="7" borderId="2" xfId="0" applyNumberFormat="1" applyFont="1" applyFill="1" applyBorder="1" applyAlignment="1">
      <alignment vertical="center"/>
    </xf>
    <xf numFmtId="172" fontId="7" fillId="0" borderId="2" xfId="0" applyNumberFormat="1" applyFont="1" applyBorder="1" applyAlignment="1">
      <alignment vertical="center"/>
    </xf>
    <xf numFmtId="167" fontId="9" fillId="0" borderId="0" xfId="0" applyNumberFormat="1" applyFont="1"/>
    <xf numFmtId="173" fontId="3" fillId="8" borderId="2" xfId="0" applyNumberFormat="1" applyFont="1" applyFill="1" applyBorder="1" applyAlignment="1">
      <alignment vertical="center"/>
    </xf>
    <xf numFmtId="167" fontId="0" fillId="0" borderId="0" xfId="0" applyNumberFormat="1"/>
    <xf numFmtId="0" fontId="18" fillId="9" borderId="2" xfId="0" applyFont="1" applyFill="1" applyBorder="1" applyAlignment="1">
      <alignment vertical="center"/>
    </xf>
    <xf numFmtId="0" fontId="7" fillId="9" borderId="2" xfId="0" applyFont="1" applyFill="1" applyBorder="1" applyAlignment="1">
      <alignment vertical="center"/>
    </xf>
    <xf numFmtId="0" fontId="7" fillId="9" borderId="2" xfId="0" applyFont="1" applyFill="1" applyBorder="1" applyAlignment="1">
      <alignment horizontal="center" vertical="center"/>
    </xf>
    <xf numFmtId="172" fontId="7" fillId="9" borderId="2" xfId="0" applyNumberFormat="1" applyFont="1" applyFill="1" applyBorder="1" applyAlignment="1">
      <alignment horizontal="center" vertical="center"/>
    </xf>
    <xf numFmtId="9" fontId="3" fillId="9" borderId="2" xfId="0" applyNumberFormat="1" applyFont="1" applyFill="1" applyBorder="1" applyAlignment="1">
      <alignment vertical="center"/>
    </xf>
    <xf numFmtId="173" fontId="3" fillId="10" borderId="2" xfId="0" applyNumberFormat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3" fillId="0" borderId="0" xfId="0" applyFont="1"/>
    <xf numFmtId="0" fontId="7" fillId="0" borderId="0" xfId="0" applyFont="1"/>
    <xf numFmtId="0" fontId="20" fillId="0" borderId="1" xfId="0" applyFont="1" applyBorder="1"/>
    <xf numFmtId="0" fontId="9" fillId="0" borderId="19" xfId="0" applyFont="1" applyBorder="1"/>
    <xf numFmtId="0" fontId="9" fillId="0" borderId="19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67" fontId="3" fillId="0" borderId="2" xfId="0" applyNumberFormat="1" applyFont="1" applyBorder="1"/>
    <xf numFmtId="0" fontId="7" fillId="0" borderId="2" xfId="0" applyFont="1" applyBorder="1"/>
    <xf numFmtId="0" fontId="9" fillId="0" borderId="0" xfId="0" applyFont="1" applyBorder="1"/>
    <xf numFmtId="174" fontId="3" fillId="0" borderId="19" xfId="0" applyNumberFormat="1" applyFont="1" applyBorder="1"/>
    <xf numFmtId="172" fontId="20" fillId="0" borderId="3" xfId="0" applyNumberFormat="1" applyFont="1" applyBorder="1"/>
    <xf numFmtId="0" fontId="7" fillId="0" borderId="1" xfId="0" quotePrefix="1" applyFont="1" applyBorder="1"/>
    <xf numFmtId="0" fontId="7" fillId="0" borderId="19" xfId="0" applyFont="1" applyBorder="1"/>
    <xf numFmtId="167" fontId="7" fillId="0" borderId="19" xfId="0" applyNumberFormat="1" applyFont="1" applyBorder="1"/>
    <xf numFmtId="172" fontId="7" fillId="7" borderId="2" xfId="0" applyNumberFormat="1" applyFont="1" applyFill="1" applyBorder="1"/>
    <xf numFmtId="0" fontId="7" fillId="0" borderId="3" xfId="0" applyFont="1" applyBorder="1"/>
    <xf numFmtId="172" fontId="20" fillId="0" borderId="2" xfId="0" applyNumberFormat="1" applyFont="1" applyBorder="1"/>
    <xf numFmtId="9" fontId="7" fillId="7" borderId="2" xfId="0" applyNumberFormat="1" applyFont="1" applyFill="1" applyBorder="1"/>
    <xf numFmtId="172" fontId="7" fillId="0" borderId="2" xfId="0" applyNumberFormat="1" applyFont="1" applyFill="1" applyBorder="1"/>
    <xf numFmtId="0" fontId="7" fillId="0" borderId="2" xfId="0" applyFont="1" applyBorder="1" applyAlignment="1">
      <alignment horizontal="center" vertical="center" wrapText="1"/>
    </xf>
    <xf numFmtId="0" fontId="2" fillId="0" borderId="0" xfId="0" applyFont="1" applyFill="1"/>
    <xf numFmtId="2" fontId="2" fillId="0" borderId="2" xfId="0" applyNumberFormat="1" applyFont="1" applyFill="1" applyBorder="1" applyAlignment="1">
      <alignment horizontal="center" vertical="top"/>
    </xf>
    <xf numFmtId="2" fontId="13" fillId="0" borderId="0" xfId="0" applyNumberFormat="1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 wrapText="1"/>
    </xf>
    <xf numFmtId="2" fontId="2" fillId="0" borderId="0" xfId="0" applyNumberFormat="1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167" fontId="6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9" fillId="2" borderId="28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2" fillId="2" borderId="0" xfId="7" applyFont="1" applyFill="1" applyBorder="1" applyAlignment="1">
      <alignment vertical="center"/>
    </xf>
    <xf numFmtId="2" fontId="17" fillId="11" borderId="5" xfId="0" applyNumberFormat="1" applyFont="1" applyFill="1" applyBorder="1" applyAlignment="1">
      <alignment horizontal="right"/>
    </xf>
    <xf numFmtId="0" fontId="6" fillId="11" borderId="6" xfId="0" applyFont="1" applyFill="1" applyBorder="1"/>
    <xf numFmtId="0" fontId="2" fillId="2" borderId="22" xfId="0" applyFont="1" applyFill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22" fillId="0" borderId="22" xfId="0" applyFont="1" applyBorder="1" applyAlignment="1">
      <alignment vertical="center" wrapText="1"/>
    </xf>
    <xf numFmtId="0" fontId="5" fillId="2" borderId="0" xfId="7" applyFont="1" applyFill="1" applyBorder="1" applyAlignment="1">
      <alignment vertical="center"/>
    </xf>
    <xf numFmtId="0" fontId="2" fillId="2" borderId="0" xfId="7" applyFont="1" applyFill="1" applyAlignment="1">
      <alignment vertical="center"/>
    </xf>
    <xf numFmtId="0" fontId="2" fillId="2" borderId="22" xfId="7" applyFont="1" applyFill="1" applyBorder="1" applyAlignment="1">
      <alignment vertical="center"/>
    </xf>
    <xf numFmtId="0" fontId="21" fillId="0" borderId="0" xfId="7" applyFont="1" applyAlignment="1">
      <alignment horizontal="right" vertical="center"/>
    </xf>
    <xf numFmtId="1" fontId="7" fillId="7" borderId="2" xfId="0" applyNumberFormat="1" applyFont="1" applyFill="1" applyBorder="1" applyAlignment="1">
      <alignment horizontal="center" vertical="center"/>
    </xf>
    <xf numFmtId="1" fontId="7" fillId="9" borderId="2" xfId="0" applyNumberFormat="1" applyFont="1" applyFill="1" applyBorder="1" applyAlignment="1">
      <alignment horizontal="center" vertical="center"/>
    </xf>
    <xf numFmtId="1" fontId="3" fillId="8" borderId="2" xfId="0" applyNumberFormat="1" applyFont="1" applyFill="1" applyBorder="1" applyAlignment="1">
      <alignment vertical="center"/>
    </xf>
    <xf numFmtId="1" fontId="3" fillId="10" borderId="2" xfId="0" applyNumberFormat="1" applyFont="1" applyFill="1" applyBorder="1" applyAlignment="1">
      <alignment vertical="center"/>
    </xf>
    <xf numFmtId="0" fontId="0" fillId="0" borderId="0" xfId="0" applyBorder="1"/>
    <xf numFmtId="0" fontId="9" fillId="0" borderId="2" xfId="0" applyFont="1" applyBorder="1" applyAlignment="1">
      <alignment vertical="center"/>
    </xf>
    <xf numFmtId="0" fontId="2" fillId="2" borderId="0" xfId="0" applyFont="1" applyFill="1" applyAlignment="1">
      <alignment horizontal="left"/>
    </xf>
    <xf numFmtId="0" fontId="12" fillId="0" borderId="5" xfId="0" applyFont="1" applyFill="1" applyBorder="1"/>
    <xf numFmtId="0" fontId="12" fillId="0" borderId="6" xfId="0" applyFont="1" applyFill="1" applyBorder="1"/>
    <xf numFmtId="0" fontId="10" fillId="2" borderId="0" xfId="7" applyFont="1" applyFill="1"/>
    <xf numFmtId="0" fontId="12" fillId="2" borderId="0" xfId="7" applyFont="1" applyFill="1"/>
    <xf numFmtId="0" fontId="12" fillId="0" borderId="0" xfId="7" applyFont="1"/>
    <xf numFmtId="0" fontId="6" fillId="2" borderId="0" xfId="7" applyFont="1" applyFill="1"/>
    <xf numFmtId="0" fontId="6" fillId="0" borderId="0" xfId="7" applyFont="1"/>
    <xf numFmtId="0" fontId="2" fillId="0" borderId="0" xfId="7" applyFont="1"/>
    <xf numFmtId="0" fontId="9" fillId="0" borderId="0" xfId="7"/>
    <xf numFmtId="0" fontId="13" fillId="0" borderId="12" xfId="7" applyFont="1" applyBorder="1" applyAlignment="1">
      <alignment horizontal="center"/>
    </xf>
    <xf numFmtId="0" fontId="2" fillId="0" borderId="10" xfId="7" applyFont="1" applyBorder="1"/>
    <xf numFmtId="167" fontId="2" fillId="0" borderId="10" xfId="7" applyNumberFormat="1" applyFont="1" applyBorder="1"/>
    <xf numFmtId="43" fontId="2" fillId="0" borderId="10" xfId="4" applyFont="1" applyBorder="1"/>
    <xf numFmtId="0" fontId="2" fillId="0" borderId="0" xfId="7" applyFont="1" applyAlignment="1">
      <alignment horizontal="center"/>
    </xf>
    <xf numFmtId="176" fontId="2" fillId="0" borderId="0" xfId="7" applyNumberFormat="1" applyFont="1"/>
    <xf numFmtId="0" fontId="13" fillId="0" borderId="1" xfId="7" applyFont="1" applyBorder="1" applyAlignment="1">
      <alignment horizontal="left" vertical="center"/>
    </xf>
    <xf numFmtId="0" fontId="13" fillId="0" borderId="19" xfId="7" applyFont="1" applyBorder="1" applyAlignment="1">
      <alignment horizontal="left" vertical="center"/>
    </xf>
    <xf numFmtId="0" fontId="13" fillId="0" borderId="0" xfId="7" applyFont="1" applyFill="1" applyBorder="1" applyAlignment="1">
      <alignment horizontal="left" vertical="center"/>
    </xf>
    <xf numFmtId="176" fontId="13" fillId="0" borderId="2" xfId="7" applyNumberFormat="1" applyFont="1" applyBorder="1" applyAlignment="1">
      <alignment horizontal="right" vertical="center"/>
    </xf>
    <xf numFmtId="0" fontId="5" fillId="0" borderId="0" xfId="7" applyFont="1"/>
    <xf numFmtId="0" fontId="4" fillId="0" borderId="0" xfId="7" applyFont="1"/>
    <xf numFmtId="0" fontId="2" fillId="0" borderId="0" xfId="7" applyFont="1" applyFill="1" applyBorder="1"/>
    <xf numFmtId="0" fontId="9" fillId="0" borderId="0" xfId="7" applyFont="1"/>
    <xf numFmtId="43" fontId="2" fillId="0" borderId="0" xfId="4" applyFont="1" applyBorder="1"/>
    <xf numFmtId="0" fontId="13" fillId="0" borderId="0" xfId="7" applyFont="1" applyBorder="1" applyAlignment="1">
      <alignment horizontal="center"/>
    </xf>
    <xf numFmtId="0" fontId="13" fillId="0" borderId="3" xfId="7" applyFont="1" applyBorder="1" applyAlignment="1">
      <alignment horizontal="left" vertical="center"/>
    </xf>
    <xf numFmtId="0" fontId="2" fillId="7" borderId="2" xfId="0" applyFont="1" applyFill="1" applyBorder="1" applyAlignment="1">
      <alignment vertical="center" wrapText="1"/>
    </xf>
    <xf numFmtId="9" fontId="2" fillId="7" borderId="2" xfId="5" applyFont="1" applyFill="1" applyBorder="1" applyAlignment="1">
      <alignment horizontal="left" vertical="center" wrapText="1"/>
    </xf>
    <xf numFmtId="170" fontId="6" fillId="12" borderId="31" xfId="0" applyNumberFormat="1" applyFont="1" applyFill="1" applyBorder="1" applyAlignment="1">
      <alignment horizontal="center"/>
    </xf>
    <xf numFmtId="9" fontId="2" fillId="7" borderId="10" xfId="5" applyFont="1" applyFill="1" applyBorder="1" applyAlignment="1">
      <alignment horizontal="left" vertical="center" wrapText="1"/>
    </xf>
    <xf numFmtId="2" fontId="10" fillId="12" borderId="31" xfId="0" applyNumberFormat="1" applyFont="1" applyFill="1" applyBorder="1" applyAlignment="1">
      <alignment horizontal="center"/>
    </xf>
    <xf numFmtId="170" fontId="4" fillId="8" borderId="2" xfId="0" applyNumberFormat="1" applyFont="1" applyFill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4" borderId="32" xfId="0" applyFont="1" applyFill="1" applyBorder="1" applyAlignment="1">
      <alignment horizontal="center" vertical="top" wrapText="1"/>
    </xf>
    <xf numFmtId="0" fontId="9" fillId="0" borderId="32" xfId="0" applyFont="1" applyBorder="1" applyAlignment="1">
      <alignment horizontal="center" vertical="top" wrapText="1"/>
    </xf>
    <xf numFmtId="0" fontId="4" fillId="8" borderId="2" xfId="0" applyFont="1" applyFill="1" applyBorder="1" applyAlignment="1">
      <alignment horizontal="center" vertical="top" wrapText="1"/>
    </xf>
    <xf numFmtId="0" fontId="6" fillId="13" borderId="0" xfId="0" applyFont="1" applyFill="1" applyAlignment="1">
      <alignment vertical="top"/>
    </xf>
    <xf numFmtId="8" fontId="6" fillId="12" borderId="31" xfId="0" applyNumberFormat="1" applyFont="1" applyFill="1" applyBorder="1" applyAlignment="1">
      <alignment horizontal="right" vertical="center"/>
    </xf>
    <xf numFmtId="0" fontId="6" fillId="12" borderId="5" xfId="0" applyFont="1" applyFill="1" applyBorder="1" applyAlignment="1">
      <alignment horizontal="left" vertical="center"/>
    </xf>
    <xf numFmtId="0" fontId="12" fillId="12" borderId="11" xfId="0" applyFont="1" applyFill="1" applyBorder="1" applyAlignment="1">
      <alignment vertical="center"/>
    </xf>
    <xf numFmtId="3" fontId="5" fillId="13" borderId="2" xfId="0" applyNumberFormat="1" applyFont="1" applyFill="1" applyBorder="1" applyAlignment="1">
      <alignment horizontal="right" vertical="center"/>
    </xf>
    <xf numFmtId="9" fontId="2" fillId="13" borderId="2" xfId="5" applyFont="1" applyFill="1" applyBorder="1" applyAlignment="1">
      <alignment horizontal="center" vertical="top" wrapText="1"/>
    </xf>
    <xf numFmtId="2" fontId="2" fillId="13" borderId="2" xfId="0" applyNumberFormat="1" applyFont="1" applyFill="1" applyBorder="1" applyAlignment="1">
      <alignment horizontal="center" vertical="top" wrapText="1"/>
    </xf>
    <xf numFmtId="0" fontId="18" fillId="12" borderId="1" xfId="0" applyFont="1" applyFill="1" applyBorder="1"/>
    <xf numFmtId="0" fontId="18" fillId="12" borderId="19" xfId="0" applyFont="1" applyFill="1" applyBorder="1"/>
    <xf numFmtId="0" fontId="18" fillId="12" borderId="3" xfId="0" applyFont="1" applyFill="1" applyBorder="1"/>
    <xf numFmtId="172" fontId="18" fillId="12" borderId="2" xfId="0" applyNumberFormat="1" applyFont="1" applyFill="1" applyBorder="1"/>
    <xf numFmtId="2" fontId="6" fillId="7" borderId="1" xfId="0" applyNumberFormat="1" applyFont="1" applyFill="1" applyBorder="1" applyAlignment="1">
      <alignment horizontal="left"/>
    </xf>
    <xf numFmtId="2" fontId="6" fillId="7" borderId="19" xfId="0" applyNumberFormat="1" applyFont="1" applyFill="1" applyBorder="1" applyAlignment="1">
      <alignment horizontal="left"/>
    </xf>
    <xf numFmtId="2" fontId="6" fillId="7" borderId="3" xfId="0" applyNumberFormat="1" applyFont="1" applyFill="1" applyBorder="1" applyAlignment="1">
      <alignment horizontal="left"/>
    </xf>
    <xf numFmtId="168" fontId="23" fillId="0" borderId="0" xfId="5" applyNumberFormat="1" applyFont="1" applyBorder="1" applyAlignment="1">
      <alignment vertical="center" wrapText="1"/>
    </xf>
    <xf numFmtId="9" fontId="13" fillId="2" borderId="2" xfId="5" applyFont="1" applyFill="1" applyBorder="1" applyAlignment="1">
      <alignment horizontal="center" vertical="center"/>
    </xf>
    <xf numFmtId="164" fontId="2" fillId="14" borderId="2" xfId="3" applyNumberFormat="1" applyFont="1" applyFill="1" applyBorder="1" applyAlignment="1">
      <alignment vertical="center" wrapText="1"/>
    </xf>
    <xf numFmtId="164" fontId="5" fillId="14" borderId="2" xfId="3" applyNumberFormat="1" applyFont="1" applyFill="1" applyBorder="1" applyAlignment="1">
      <alignment vertical="center" wrapText="1"/>
    </xf>
    <xf numFmtId="164" fontId="2" fillId="0" borderId="2" xfId="0" applyNumberFormat="1" applyFont="1" applyBorder="1" applyAlignment="1">
      <alignment vertical="center" wrapText="1"/>
    </xf>
    <xf numFmtId="164" fontId="5" fillId="0" borderId="2" xfId="0" applyNumberFormat="1" applyFont="1" applyBorder="1" applyAlignment="1">
      <alignment vertical="center" wrapText="1"/>
    </xf>
    <xf numFmtId="2" fontId="6" fillId="15" borderId="11" xfId="0" applyNumberFormat="1" applyFont="1" applyFill="1" applyBorder="1"/>
    <xf numFmtId="2" fontId="2" fillId="13" borderId="2" xfId="0" applyNumberFormat="1" applyFont="1" applyFill="1" applyBorder="1" applyAlignment="1">
      <alignment horizontal="center" vertical="top"/>
    </xf>
    <xf numFmtId="167" fontId="6" fillId="16" borderId="11" xfId="0" applyNumberFormat="1" applyFont="1" applyFill="1" applyBorder="1" applyAlignment="1">
      <alignment horizontal="center"/>
    </xf>
    <xf numFmtId="167" fontId="2" fillId="8" borderId="2" xfId="0" applyNumberFormat="1" applyFont="1" applyFill="1" applyBorder="1" applyAlignment="1">
      <alignment horizontal="center" vertical="top"/>
    </xf>
    <xf numFmtId="0" fontId="9" fillId="7" borderId="2" xfId="0" applyFont="1" applyFill="1" applyBorder="1" applyAlignment="1">
      <alignment horizontal="left" vertical="top" wrapText="1"/>
    </xf>
    <xf numFmtId="0" fontId="9" fillId="13" borderId="31" xfId="0" applyFont="1" applyFill="1" applyBorder="1" applyAlignment="1">
      <alignment vertical="top" wrapText="1"/>
    </xf>
    <xf numFmtId="0" fontId="4" fillId="0" borderId="0" xfId="0" applyFont="1" applyFill="1" applyBorder="1"/>
    <xf numFmtId="9" fontId="0" fillId="0" borderId="0" xfId="0" applyNumberFormat="1" applyFill="1" applyBorder="1"/>
    <xf numFmtId="172" fontId="0" fillId="0" borderId="0" xfId="0" applyNumberFormat="1" applyFill="1" applyBorder="1"/>
    <xf numFmtId="172" fontId="18" fillId="0" borderId="0" xfId="0" applyNumberFormat="1" applyFont="1" applyBorder="1"/>
    <xf numFmtId="0" fontId="7" fillId="0" borderId="0" xfId="0" applyFont="1" applyBorder="1"/>
    <xf numFmtId="172" fontId="7" fillId="0" borderId="0" xfId="0" applyNumberFormat="1" applyFont="1" applyBorder="1"/>
    <xf numFmtId="0" fontId="5" fillId="0" borderId="0" xfId="0" applyFont="1" applyFill="1"/>
    <xf numFmtId="0" fontId="2" fillId="0" borderId="0" xfId="0" applyFont="1" applyFill="1" applyAlignment="1">
      <alignment vertical="top" wrapText="1"/>
    </xf>
    <xf numFmtId="2" fontId="2" fillId="0" borderId="0" xfId="0" applyNumberFormat="1" applyFont="1" applyFill="1" applyAlignment="1">
      <alignment vertical="top" wrapText="1"/>
    </xf>
    <xf numFmtId="2" fontId="5" fillId="0" borderId="0" xfId="0" applyNumberFormat="1" applyFont="1" applyFill="1"/>
    <xf numFmtId="165" fontId="12" fillId="0" borderId="0" xfId="0" applyNumberFormat="1" applyFont="1" applyFill="1"/>
    <xf numFmtId="0" fontId="9" fillId="0" borderId="0" xfId="0" applyFont="1" applyFill="1"/>
    <xf numFmtId="164" fontId="5" fillId="0" borderId="0" xfId="0" applyNumberFormat="1" applyFont="1" applyBorder="1" applyAlignment="1">
      <alignment vertical="center" wrapText="1"/>
    </xf>
    <xf numFmtId="0" fontId="10" fillId="0" borderId="0" xfId="0" applyFont="1"/>
    <xf numFmtId="43" fontId="4" fillId="7" borderId="2" xfId="3" applyFont="1" applyFill="1" applyBorder="1" applyAlignment="1">
      <alignment vertical="center"/>
    </xf>
    <xf numFmtId="0" fontId="4" fillId="7" borderId="1" xfId="0" applyFont="1" applyFill="1" applyBorder="1" applyAlignment="1">
      <alignment vertical="center"/>
    </xf>
    <xf numFmtId="43" fontId="4" fillId="7" borderId="2" xfId="4" applyNumberFormat="1" applyFont="1" applyFill="1" applyBorder="1" applyAlignment="1">
      <alignment horizontal="left" vertical="center"/>
    </xf>
    <xf numFmtId="0" fontId="4" fillId="7" borderId="3" xfId="0" applyFont="1" applyFill="1" applyBorder="1" applyAlignment="1">
      <alignment vertical="center"/>
    </xf>
    <xf numFmtId="175" fontId="9" fillId="0" borderId="2" xfId="0" applyNumberFormat="1" applyFont="1" applyFill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12" fillId="0" borderId="0" xfId="0" applyFont="1" applyBorder="1"/>
    <xf numFmtId="2" fontId="2" fillId="0" borderId="0" xfId="0" applyNumberFormat="1" applyFont="1" applyBorder="1"/>
    <xf numFmtId="0" fontId="2" fillId="0" borderId="0" xfId="0" applyFont="1" applyBorder="1" applyAlignment="1">
      <alignment vertical="center"/>
    </xf>
    <xf numFmtId="0" fontId="6" fillId="0" borderId="0" xfId="0" applyFont="1" applyFill="1"/>
    <xf numFmtId="0" fontId="4" fillId="0" borderId="0" xfId="0" applyFont="1" applyFill="1"/>
    <xf numFmtId="0" fontId="9" fillId="0" borderId="0" xfId="0" applyFont="1" applyFill="1" applyBorder="1"/>
    <xf numFmtId="172" fontId="0" fillId="0" borderId="0" xfId="0" applyNumberFormat="1" applyFill="1"/>
    <xf numFmtId="167" fontId="0" fillId="0" borderId="0" xfId="0" applyNumberFormat="1" applyFill="1"/>
    <xf numFmtId="0" fontId="2" fillId="0" borderId="0" xfId="0" applyFont="1" applyAlignment="1">
      <alignment vertical="top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2" fillId="0" borderId="23" xfId="0" applyFont="1" applyBorder="1"/>
    <xf numFmtId="0" fontId="9" fillId="0" borderId="2" xfId="0" applyFont="1" applyFill="1" applyBorder="1"/>
    <xf numFmtId="0" fontId="9" fillId="0" borderId="2" xfId="0" applyFont="1" applyFill="1" applyBorder="1" applyAlignment="1">
      <alignment horizontal="left" indent="1"/>
    </xf>
    <xf numFmtId="0" fontId="1" fillId="0" borderId="2" xfId="0" applyFont="1" applyFill="1" applyBorder="1"/>
    <xf numFmtId="0" fontId="2" fillId="0" borderId="2" xfId="0" applyFont="1" applyFill="1" applyBorder="1" applyAlignment="1">
      <alignment vertical="center" wrapText="1"/>
    </xf>
    <xf numFmtId="167" fontId="2" fillId="0" borderId="2" xfId="0" applyNumberFormat="1" applyFont="1" applyFill="1" applyBorder="1" applyAlignment="1">
      <alignment horizontal="center" vertical="top"/>
    </xf>
    <xf numFmtId="0" fontId="2" fillId="0" borderId="2" xfId="0" quotePrefix="1" applyFont="1" applyFill="1" applyBorder="1" applyAlignment="1">
      <alignment vertical="top" wrapText="1"/>
    </xf>
    <xf numFmtId="0" fontId="1" fillId="0" borderId="2" xfId="0" quotePrefix="1" applyFont="1" applyFill="1" applyBorder="1" applyAlignment="1">
      <alignment vertical="top" wrapText="1"/>
    </xf>
    <xf numFmtId="2" fontId="6" fillId="4" borderId="2" xfId="0" applyNumberFormat="1" applyFont="1" applyFill="1" applyBorder="1" applyAlignment="1">
      <alignment horizontal="left"/>
    </xf>
    <xf numFmtId="0" fontId="5" fillId="2" borderId="33" xfId="0" applyFont="1" applyFill="1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2" fillId="7" borderId="1" xfId="5" applyNumberFormat="1" applyFont="1" applyFill="1" applyBorder="1" applyAlignment="1">
      <alignment horizontal="center" vertical="top" wrapText="1"/>
    </xf>
    <xf numFmtId="0" fontId="2" fillId="7" borderId="3" xfId="5" applyNumberFormat="1" applyFont="1" applyFill="1" applyBorder="1" applyAlignment="1">
      <alignment horizontal="center" vertical="top" wrapText="1"/>
    </xf>
    <xf numFmtId="0" fontId="14" fillId="13" borderId="12" xfId="0" applyFont="1" applyFill="1" applyBorder="1" applyAlignment="1">
      <alignment vertical="center" wrapText="1"/>
    </xf>
    <xf numFmtId="0" fontId="14" fillId="13" borderId="25" xfId="0" applyFont="1" applyFill="1" applyBorder="1" applyAlignment="1">
      <alignment vertical="center" wrapText="1"/>
    </xf>
    <xf numFmtId="0" fontId="14" fillId="13" borderId="10" xfId="0" applyFont="1" applyFill="1" applyBorder="1" applyAlignment="1">
      <alignment vertical="center" wrapText="1"/>
    </xf>
    <xf numFmtId="0" fontId="5" fillId="13" borderId="2" xfId="0" applyFont="1" applyFill="1" applyBorder="1" applyAlignment="1">
      <alignment horizontal="left"/>
    </xf>
    <xf numFmtId="0" fontId="9" fillId="2" borderId="21" xfId="0" applyFont="1" applyFill="1" applyBorder="1" applyAlignment="1">
      <alignment horizontal="center" vertical="center" wrapText="1"/>
    </xf>
    <xf numFmtId="0" fontId="9" fillId="2" borderId="43" xfId="0" applyFont="1" applyFill="1" applyBorder="1" applyAlignment="1">
      <alignment horizontal="center" vertical="center" wrapText="1"/>
    </xf>
    <xf numFmtId="0" fontId="15" fillId="2" borderId="34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5" fillId="3" borderId="36" xfId="0" applyFont="1" applyFill="1" applyBorder="1" applyAlignment="1">
      <alignment horizontal="left" vertical="center"/>
    </xf>
    <xf numFmtId="0" fontId="5" fillId="3" borderId="37" xfId="0" applyFont="1" applyFill="1" applyBorder="1" applyAlignment="1">
      <alignment horizontal="left" vertical="center"/>
    </xf>
    <xf numFmtId="0" fontId="5" fillId="3" borderId="38" xfId="0" applyFont="1" applyFill="1" applyBorder="1" applyAlignment="1">
      <alignment horizontal="left" vertical="center"/>
    </xf>
    <xf numFmtId="0" fontId="5" fillId="3" borderId="39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left" vertical="center"/>
    </xf>
    <xf numFmtId="0" fontId="5" fillId="3" borderId="41" xfId="0" applyFont="1" applyFill="1" applyBorder="1" applyAlignment="1">
      <alignment horizontal="left" vertical="center"/>
    </xf>
    <xf numFmtId="2" fontId="2" fillId="13" borderId="2" xfId="0" applyNumberFormat="1" applyFont="1" applyFill="1" applyBorder="1" applyAlignment="1">
      <alignment horizontal="right" vertical="center"/>
    </xf>
    <xf numFmtId="0" fontId="13" fillId="13" borderId="25" xfId="0" applyFont="1" applyFill="1" applyBorder="1" applyAlignment="1">
      <alignment vertical="center" wrapText="1"/>
    </xf>
    <xf numFmtId="0" fontId="13" fillId="13" borderId="10" xfId="0" applyFont="1" applyFill="1" applyBorder="1" applyAlignment="1">
      <alignment vertical="center" wrapText="1"/>
    </xf>
    <xf numFmtId="0" fontId="9" fillId="2" borderId="42" xfId="0" applyFont="1" applyFill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14" fillId="13" borderId="2" xfId="0" applyFont="1" applyFill="1" applyBorder="1" applyAlignment="1">
      <alignment vertical="center" wrapText="1"/>
    </xf>
    <xf numFmtId="2" fontId="2" fillId="4" borderId="2" xfId="0" applyNumberFormat="1" applyFont="1" applyFill="1" applyBorder="1" applyAlignment="1">
      <alignment horizontal="right" vertical="center"/>
    </xf>
    <xf numFmtId="4" fontId="5" fillId="13" borderId="2" xfId="0" applyNumberFormat="1" applyFont="1" applyFill="1" applyBorder="1" applyAlignment="1">
      <alignment horizontal="right" vertical="center"/>
    </xf>
    <xf numFmtId="0" fontId="19" fillId="8" borderId="1" xfId="0" applyFont="1" applyFill="1" applyBorder="1" applyAlignment="1">
      <alignment vertical="center"/>
    </xf>
    <xf numFmtId="0" fontId="3" fillId="0" borderId="19" xfId="0" applyFont="1" applyBorder="1"/>
    <xf numFmtId="0" fontId="3" fillId="0" borderId="3" xfId="0" applyFont="1" applyBorder="1"/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13" borderId="1" xfId="0" applyFont="1" applyFill="1" applyBorder="1" applyAlignment="1">
      <alignment horizontal="center" vertical="center"/>
    </xf>
    <xf numFmtId="0" fontId="18" fillId="13" borderId="19" xfId="0" applyFont="1" applyFill="1" applyBorder="1" applyAlignment="1">
      <alignment horizontal="center" vertical="center"/>
    </xf>
    <xf numFmtId="0" fontId="18" fillId="13" borderId="3" xfId="0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 wrapText="1"/>
    </xf>
    <xf numFmtId="167" fontId="2" fillId="6" borderId="2" xfId="0" applyNumberFormat="1" applyFont="1" applyFill="1" applyBorder="1" applyAlignment="1">
      <alignment horizontal="right" vertical="center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center" vertical="center" wrapText="1"/>
    </xf>
    <xf numFmtId="0" fontId="15" fillId="11" borderId="41" xfId="0" applyFont="1" applyFill="1" applyBorder="1" applyAlignment="1">
      <alignment horizontal="center" vertical="center" wrapText="1"/>
    </xf>
    <xf numFmtId="0" fontId="6" fillId="2" borderId="53" xfId="0" applyFont="1" applyFill="1" applyBorder="1" applyAlignment="1">
      <alignment horizontal="center" vertical="center" wrapText="1"/>
    </xf>
    <xf numFmtId="0" fontId="6" fillId="2" borderId="54" xfId="0" applyFont="1" applyFill="1" applyBorder="1" applyAlignment="1">
      <alignment horizontal="center" vertical="center" wrapText="1"/>
    </xf>
    <xf numFmtId="0" fontId="6" fillId="2" borderId="55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left"/>
    </xf>
    <xf numFmtId="2" fontId="2" fillId="6" borderId="2" xfId="0" applyNumberFormat="1" applyFont="1" applyFill="1" applyBorder="1" applyAlignment="1">
      <alignment horizontal="right" vertical="center"/>
    </xf>
    <xf numFmtId="3" fontId="2" fillId="4" borderId="2" xfId="0" applyNumberFormat="1" applyFont="1" applyFill="1" applyBorder="1" applyAlignment="1">
      <alignment horizontal="right" vertical="center"/>
    </xf>
    <xf numFmtId="0" fontId="6" fillId="2" borderId="45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 wrapText="1"/>
    </xf>
    <xf numFmtId="0" fontId="2" fillId="2" borderId="49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5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9" fillId="11" borderId="36" xfId="0" applyFont="1" applyFill="1" applyBorder="1" applyAlignment="1">
      <alignment horizontal="center" vertical="center" wrapText="1"/>
    </xf>
    <xf numFmtId="0" fontId="9" fillId="11" borderId="44" xfId="0" applyFont="1" applyFill="1" applyBorder="1" applyAlignment="1">
      <alignment horizontal="center" vertical="center" wrapText="1"/>
    </xf>
    <xf numFmtId="0" fontId="9" fillId="11" borderId="37" xfId="0" applyFont="1" applyFill="1" applyBorder="1" applyAlignment="1">
      <alignment horizontal="center" vertical="center" wrapText="1"/>
    </xf>
    <xf numFmtId="0" fontId="9" fillId="11" borderId="38" xfId="0" applyFont="1" applyFill="1" applyBorder="1" applyAlignment="1">
      <alignment horizontal="center" vertical="center" wrapText="1"/>
    </xf>
    <xf numFmtId="0" fontId="9" fillId="11" borderId="0" xfId="0" applyFont="1" applyFill="1" applyBorder="1" applyAlignment="1">
      <alignment horizontal="center" vertical="center" wrapText="1"/>
    </xf>
    <xf numFmtId="0" fontId="9" fillId="11" borderId="39" xfId="0" applyFont="1" applyFill="1" applyBorder="1" applyAlignment="1">
      <alignment horizontal="center" vertical="center" wrapText="1"/>
    </xf>
    <xf numFmtId="0" fontId="9" fillId="11" borderId="52" xfId="0" applyFont="1" applyFill="1" applyBorder="1" applyAlignment="1">
      <alignment horizontal="center" vertical="center" wrapText="1"/>
    </xf>
    <xf numFmtId="0" fontId="9" fillId="11" borderId="22" xfId="0" applyFont="1" applyFill="1" applyBorder="1" applyAlignment="1">
      <alignment horizontal="center" vertical="center" wrapText="1"/>
    </xf>
    <xf numFmtId="0" fontId="9" fillId="11" borderId="43" xfId="0" applyFont="1" applyFill="1" applyBorder="1" applyAlignment="1">
      <alignment horizontal="center" vertical="center" wrapText="1"/>
    </xf>
    <xf numFmtId="0" fontId="2" fillId="0" borderId="20" xfId="7" applyFont="1" applyBorder="1" applyAlignment="1">
      <alignment vertical="center"/>
    </xf>
    <xf numFmtId="0" fontId="2" fillId="0" borderId="21" xfId="7" applyFont="1" applyBorder="1" applyAlignment="1">
      <alignment vertical="center"/>
    </xf>
    <xf numFmtId="0" fontId="2" fillId="0" borderId="23" xfId="7" applyFont="1" applyBorder="1" applyAlignment="1">
      <alignment vertical="center"/>
    </xf>
    <xf numFmtId="0" fontId="2" fillId="0" borderId="56" xfId="7" applyFont="1" applyBorder="1" applyAlignment="1">
      <alignment vertical="center"/>
    </xf>
    <xf numFmtId="0" fontId="2" fillId="0" borderId="22" xfId="7" applyFont="1" applyBorder="1" applyAlignment="1">
      <alignment vertical="center"/>
    </xf>
    <xf numFmtId="0" fontId="2" fillId="0" borderId="32" xfId="7" applyFont="1" applyBorder="1" applyAlignment="1">
      <alignment vertical="center"/>
    </xf>
    <xf numFmtId="0" fontId="2" fillId="0" borderId="25" xfId="7" applyFont="1" applyBorder="1" applyAlignment="1">
      <alignment horizontal="center" vertical="center"/>
    </xf>
    <xf numFmtId="0" fontId="5" fillId="2" borderId="20" xfId="7" applyNumberFormat="1" applyFont="1" applyFill="1" applyBorder="1" applyAlignment="1" applyProtection="1">
      <alignment horizontal="left"/>
    </xf>
    <xf numFmtId="0" fontId="5" fillId="2" borderId="23" xfId="7" applyNumberFormat="1" applyFont="1" applyFill="1" applyBorder="1" applyAlignment="1" applyProtection="1">
      <alignment horizontal="left"/>
    </xf>
    <xf numFmtId="0" fontId="5" fillId="2" borderId="56" xfId="7" applyNumberFormat="1" applyFont="1" applyFill="1" applyBorder="1" applyAlignment="1" applyProtection="1">
      <alignment horizontal="left"/>
    </xf>
    <xf numFmtId="0" fontId="5" fillId="2" borderId="1" xfId="7" applyNumberFormat="1" applyFont="1" applyFill="1" applyBorder="1" applyAlignment="1" applyProtection="1">
      <alignment horizontal="left"/>
    </xf>
    <xf numFmtId="0" fontId="5" fillId="2" borderId="19" xfId="7" applyNumberFormat="1" applyFont="1" applyFill="1" applyBorder="1" applyAlignment="1" applyProtection="1">
      <alignment horizontal="left"/>
    </xf>
    <xf numFmtId="0" fontId="5" fillId="2" borderId="3" xfId="7" applyNumberFormat="1" applyFont="1" applyFill="1" applyBorder="1" applyAlignment="1" applyProtection="1">
      <alignment horizontal="left"/>
    </xf>
    <xf numFmtId="0" fontId="2" fillId="0" borderId="57" xfId="7" applyFont="1" applyBorder="1" applyAlignment="1">
      <alignment horizontal="center" vertical="center"/>
    </xf>
    <xf numFmtId="0" fontId="2" fillId="0" borderId="0" xfId="7" applyFont="1" applyBorder="1" applyAlignment="1">
      <alignment horizontal="center" vertical="center"/>
    </xf>
    <xf numFmtId="176" fontId="2" fillId="0" borderId="12" xfId="4" applyNumberFormat="1" applyFont="1" applyBorder="1" applyAlignment="1">
      <alignment horizontal="right" vertical="center"/>
    </xf>
    <xf numFmtId="176" fontId="2" fillId="0" borderId="10" xfId="4" applyNumberFormat="1" applyFont="1" applyBorder="1" applyAlignment="1">
      <alignment horizontal="right" vertical="center"/>
    </xf>
    <xf numFmtId="0" fontId="2" fillId="0" borderId="20" xfId="7" applyFont="1" applyBorder="1" applyAlignment="1">
      <alignment horizontal="left" vertical="center"/>
    </xf>
    <xf numFmtId="0" fontId="2" fillId="0" borderId="21" xfId="7" applyFont="1" applyBorder="1" applyAlignment="1">
      <alignment horizontal="left" vertical="center"/>
    </xf>
    <xf numFmtId="0" fontId="24" fillId="0" borderId="23" xfId="7" quotePrefix="1" applyFont="1" applyBorder="1" applyAlignment="1">
      <alignment vertical="center"/>
    </xf>
    <xf numFmtId="0" fontId="24" fillId="0" borderId="23" xfId="7" applyFont="1" applyBorder="1" applyAlignment="1">
      <alignment vertical="center"/>
    </xf>
    <xf numFmtId="0" fontId="24" fillId="0" borderId="56" xfId="7" applyFont="1" applyBorder="1" applyAlignment="1">
      <alignment vertical="center"/>
    </xf>
    <xf numFmtId="0" fontId="24" fillId="0" borderId="22" xfId="7" applyFont="1" applyBorder="1" applyAlignment="1">
      <alignment vertical="center"/>
    </xf>
    <xf numFmtId="0" fontId="24" fillId="0" borderId="32" xfId="7" applyFont="1" applyBorder="1" applyAlignment="1">
      <alignment vertical="center"/>
    </xf>
  </cellXfs>
  <cellStyles count="10">
    <cellStyle name="Euro" xfId="1" xr:uid="{00000000-0005-0000-0000-000000000000}"/>
    <cellStyle name="Euro 2" xfId="2" xr:uid="{00000000-0005-0000-0000-000001000000}"/>
    <cellStyle name="Komma" xfId="3" builtinId="3"/>
    <cellStyle name="Komma 2" xfId="4" xr:uid="{00000000-0005-0000-0000-000003000000}"/>
    <cellStyle name="Prozent" xfId="5" builtinId="5"/>
    <cellStyle name="Prozent 2" xfId="6" xr:uid="{00000000-0005-0000-0000-000005000000}"/>
    <cellStyle name="Standard" xfId="0" builtinId="0"/>
    <cellStyle name="Standard 2" xfId="7" xr:uid="{00000000-0005-0000-0000-000007000000}"/>
    <cellStyle name="Standard 3" xfId="8" xr:uid="{65350F84-1BBB-476F-998F-46C189B023A0}"/>
    <cellStyle name="Währung 2" xfId="9" xr:uid="{19F107F6-739D-4068-9063-B6BE98EAB779}"/>
  </cellStyles>
  <dxfs count="1">
    <dxf>
      <font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Verteilung der Kosten über die Dauer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v>Sekretariat</c:v>
          </c:tx>
          <c:spPr>
            <a:solidFill>
              <a:schemeClr val="accent1"/>
            </a:solidFill>
          </c:spPr>
          <c:invertIfNegative val="0"/>
          <c:cat>
            <c:numRef>
              <c:f>Personaleinsatzplan!$F$8:$AD$8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Personaleinsatzplan!$F$17:$AD$17</c:f>
              <c:numCache>
                <c:formatCode>#\ ##0\ "€"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BC-4AD2-9EFD-250DA0C5275C}"/>
            </c:ext>
          </c:extLst>
        </c:ser>
        <c:ser>
          <c:idx val="2"/>
          <c:order val="1"/>
          <c:tx>
            <c:v>Techniker</c:v>
          </c:tx>
          <c:spPr>
            <a:solidFill>
              <a:schemeClr val="accent2"/>
            </a:solidFill>
          </c:spPr>
          <c:invertIfNegative val="0"/>
          <c:cat>
            <c:numRef>
              <c:f>Personaleinsatzplan!$F$8:$AD$8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Personaleinsatzplan!$F$14:$AD$14</c:f>
              <c:numCache>
                <c:formatCode>#\ ##0\ "€"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C-4AD2-9EFD-250DA0C5275C}"/>
            </c:ext>
          </c:extLst>
        </c:ser>
        <c:ser>
          <c:idx val="1"/>
          <c:order val="2"/>
          <c:tx>
            <c:strRef>
              <c:f>Personaleinsatzplan!$A$9</c:f>
              <c:strCache>
                <c:ptCount val="1"/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Personaleinsatzplan!$F$8:$AD$8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Personaleinsatzplan!$F$11:$AD$11</c:f>
              <c:numCache>
                <c:formatCode>#\ ##0\ "€"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BC-4AD2-9EFD-250DA0C52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00"/>
        <c:axId val="679388400"/>
        <c:axId val="1"/>
      </c:barChart>
      <c:catAx>
        <c:axId val="679388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Monate [Mo]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Kosten [€]</a:t>
                </a:r>
              </a:p>
            </c:rich>
          </c:tx>
          <c:layout>
            <c:manualLayout>
              <c:xMode val="edge"/>
              <c:yMode val="edge"/>
              <c:x val="1.4349433454964472E-2"/>
              <c:y val="0.33715676449534715"/>
            </c:manualLayout>
          </c:layout>
          <c:overlay val="0"/>
        </c:title>
        <c:numFmt formatCode="#\ ##0\ &quot;€&quot;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7938840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Verteilung der Stunden über die Dauer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v>Sekretariat</c:v>
          </c:tx>
          <c:spPr>
            <a:solidFill>
              <a:schemeClr val="accent1"/>
            </a:solidFill>
          </c:spPr>
          <c:invertIfNegative val="0"/>
          <c:cat>
            <c:numRef>
              <c:f>Personaleinsatzplan!$F$8:$AD$8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Personaleinsatzplan!$F$16:$AD$16</c:f>
              <c:numCache>
                <c:formatCode>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65-4746-9ACD-55E1F7033085}"/>
            </c:ext>
          </c:extLst>
        </c:ser>
        <c:ser>
          <c:idx val="2"/>
          <c:order val="1"/>
          <c:tx>
            <c:v>Techniker</c:v>
          </c:tx>
          <c:spPr>
            <a:solidFill>
              <a:schemeClr val="accent2"/>
            </a:solidFill>
          </c:spPr>
          <c:invertIfNegative val="0"/>
          <c:cat>
            <c:numRef>
              <c:f>Personaleinsatzplan!$F$8:$AD$8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Personaleinsatzplan!$F$13:$AD$13</c:f>
              <c:numCache>
                <c:formatCode>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65-4746-9ACD-55E1F7033085}"/>
            </c:ext>
          </c:extLst>
        </c:ser>
        <c:ser>
          <c:idx val="1"/>
          <c:order val="2"/>
          <c:tx>
            <c:strRef>
              <c:f>Personaleinsatzplan!$A$9</c:f>
              <c:strCache>
                <c:ptCount val="1"/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Personaleinsatzplan!$F$8:$AD$8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cat>
          <c:val>
            <c:numRef>
              <c:f>Personaleinsatzplan!$F$10:$AD$10</c:f>
              <c:numCache>
                <c:formatCode>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65-4746-9ACD-55E1F70330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axId val="679382824"/>
        <c:axId val="1"/>
      </c:barChart>
      <c:catAx>
        <c:axId val="679382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Monate [Mo]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Stunden [h]</a:t>
                </a:r>
              </a:p>
            </c:rich>
          </c:tx>
          <c:layout>
            <c:manualLayout>
              <c:xMode val="edge"/>
              <c:yMode val="edge"/>
              <c:x val="1.4311243009517428E-2"/>
              <c:y val="0.31371155528635841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67938282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Prozentuelle Verteilung des Einsatzes über die Dauer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Personaleinsatzplan!$A$9</c:f>
              <c:strCache>
                <c:ptCount val="1"/>
              </c:strCache>
            </c:strRef>
          </c:tx>
          <c:invertIfNegative val="0"/>
          <c:val>
            <c:numRef>
              <c:f>Personaleinsatzplan!$F$9:$AD$9</c:f>
              <c:numCache>
                <c:formatCode>0%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0-530B-4DC3-AF54-46C71184A0A8}"/>
            </c:ext>
          </c:extLst>
        </c:ser>
        <c:ser>
          <c:idx val="1"/>
          <c:order val="1"/>
          <c:tx>
            <c:v>Techniker</c:v>
          </c:tx>
          <c:invertIfNegative val="0"/>
          <c:val>
            <c:numRef>
              <c:f>Personaleinsatzplan!$F$12:$AD$12</c:f>
              <c:numCache>
                <c:formatCode>0%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1-530B-4DC3-AF54-46C71184A0A8}"/>
            </c:ext>
          </c:extLst>
        </c:ser>
        <c:ser>
          <c:idx val="0"/>
          <c:order val="2"/>
          <c:tx>
            <c:v>Sekretariat</c:v>
          </c:tx>
          <c:invertIfNegative val="0"/>
          <c:val>
            <c:numRef>
              <c:f>Personaleinsatzplan!$F$15:$AD$15</c:f>
              <c:numCache>
                <c:formatCode>0%</c:formatCode>
                <c:ptCount val="25"/>
              </c:numCache>
            </c:numRef>
          </c:val>
          <c:extLst>
            <c:ext xmlns:c16="http://schemas.microsoft.com/office/drawing/2014/chart" uri="{C3380CC4-5D6E-409C-BE32-E72D297353CC}">
              <c16:uniqueId val="{00000002-530B-4DC3-AF54-46C71184A0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"/>
        <c:axId val="679386104"/>
        <c:axId val="1"/>
      </c:barChart>
      <c:catAx>
        <c:axId val="679386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Monate [Mo]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.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Einsatz [%]</a:t>
                </a: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67938610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4</xdr:row>
      <xdr:rowOff>9525</xdr:rowOff>
    </xdr:from>
    <xdr:to>
      <xdr:col>10</xdr:col>
      <xdr:colOff>0</xdr:colOff>
      <xdr:row>4</xdr:row>
      <xdr:rowOff>152400</xdr:rowOff>
    </xdr:to>
    <xdr:sp macro="" textlink="">
      <xdr:nvSpPr>
        <xdr:cNvPr id="1254797" name="AutoShape 1">
          <a:extLst>
            <a:ext uri="{FF2B5EF4-FFF2-40B4-BE49-F238E27FC236}">
              <a16:creationId xmlns:a16="http://schemas.microsoft.com/office/drawing/2014/main" id="{00000000-0008-0000-0300-00008D251300}"/>
            </a:ext>
          </a:extLst>
        </xdr:cNvPr>
        <xdr:cNvSpPr>
          <a:spLocks noChangeArrowheads="1"/>
        </xdr:cNvSpPr>
      </xdr:nvSpPr>
      <xdr:spPr bwMode="auto">
        <a:xfrm>
          <a:off x="5314950" y="131445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14</xdr:row>
      <xdr:rowOff>9525</xdr:rowOff>
    </xdr:from>
    <xdr:to>
      <xdr:col>10</xdr:col>
      <xdr:colOff>0</xdr:colOff>
      <xdr:row>14</xdr:row>
      <xdr:rowOff>152400</xdr:rowOff>
    </xdr:to>
    <xdr:sp macro="" textlink="">
      <xdr:nvSpPr>
        <xdr:cNvPr id="1254798" name="AutoShape 2">
          <a:extLst>
            <a:ext uri="{FF2B5EF4-FFF2-40B4-BE49-F238E27FC236}">
              <a16:creationId xmlns:a16="http://schemas.microsoft.com/office/drawing/2014/main" id="{00000000-0008-0000-0300-00008E251300}"/>
            </a:ext>
          </a:extLst>
        </xdr:cNvPr>
        <xdr:cNvSpPr>
          <a:spLocks noChangeArrowheads="1"/>
        </xdr:cNvSpPr>
      </xdr:nvSpPr>
      <xdr:spPr bwMode="auto">
        <a:xfrm>
          <a:off x="5314950" y="260985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</xdr:row>
      <xdr:rowOff>9525</xdr:rowOff>
    </xdr:from>
    <xdr:to>
      <xdr:col>10</xdr:col>
      <xdr:colOff>0</xdr:colOff>
      <xdr:row>15</xdr:row>
      <xdr:rowOff>152400</xdr:rowOff>
    </xdr:to>
    <xdr:sp macro="" textlink="">
      <xdr:nvSpPr>
        <xdr:cNvPr id="1254799" name="AutoShape 3">
          <a:extLst>
            <a:ext uri="{FF2B5EF4-FFF2-40B4-BE49-F238E27FC236}">
              <a16:creationId xmlns:a16="http://schemas.microsoft.com/office/drawing/2014/main" id="{00000000-0008-0000-0300-00008F251300}"/>
            </a:ext>
          </a:extLst>
        </xdr:cNvPr>
        <xdr:cNvSpPr>
          <a:spLocks noChangeArrowheads="1"/>
        </xdr:cNvSpPr>
      </xdr:nvSpPr>
      <xdr:spPr bwMode="auto">
        <a:xfrm>
          <a:off x="5314950" y="2771775"/>
          <a:ext cx="0" cy="142875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5</xdr:row>
      <xdr:rowOff>9525</xdr:rowOff>
    </xdr:from>
    <xdr:to>
      <xdr:col>10</xdr:col>
      <xdr:colOff>0</xdr:colOff>
      <xdr:row>5</xdr:row>
      <xdr:rowOff>152400</xdr:rowOff>
    </xdr:to>
    <xdr:sp macro="" textlink="">
      <xdr:nvSpPr>
        <xdr:cNvPr id="1254800" name="AutoShape 4">
          <a:extLst>
            <a:ext uri="{FF2B5EF4-FFF2-40B4-BE49-F238E27FC236}">
              <a16:creationId xmlns:a16="http://schemas.microsoft.com/office/drawing/2014/main" id="{00000000-0008-0000-0300-000090251300}"/>
            </a:ext>
          </a:extLst>
        </xdr:cNvPr>
        <xdr:cNvSpPr>
          <a:spLocks noChangeArrowheads="1"/>
        </xdr:cNvSpPr>
      </xdr:nvSpPr>
      <xdr:spPr bwMode="auto">
        <a:xfrm>
          <a:off x="5314950" y="147637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6</xdr:row>
      <xdr:rowOff>19050</xdr:rowOff>
    </xdr:from>
    <xdr:to>
      <xdr:col>10</xdr:col>
      <xdr:colOff>0</xdr:colOff>
      <xdr:row>7</xdr:row>
      <xdr:rowOff>0</xdr:rowOff>
    </xdr:to>
    <xdr:sp macro="" textlink="">
      <xdr:nvSpPr>
        <xdr:cNvPr id="1254801" name="AutoShape 5">
          <a:extLst>
            <a:ext uri="{FF2B5EF4-FFF2-40B4-BE49-F238E27FC236}">
              <a16:creationId xmlns:a16="http://schemas.microsoft.com/office/drawing/2014/main" id="{00000000-0008-0000-0300-000091251300}"/>
            </a:ext>
          </a:extLst>
        </xdr:cNvPr>
        <xdr:cNvSpPr>
          <a:spLocks noChangeArrowheads="1"/>
        </xdr:cNvSpPr>
      </xdr:nvSpPr>
      <xdr:spPr bwMode="auto">
        <a:xfrm>
          <a:off x="5314950" y="16478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15</xdr:row>
      <xdr:rowOff>0</xdr:rowOff>
    </xdr:from>
    <xdr:to>
      <xdr:col>10</xdr:col>
      <xdr:colOff>0</xdr:colOff>
      <xdr:row>15</xdr:row>
      <xdr:rowOff>0</xdr:rowOff>
    </xdr:to>
    <xdr:sp macro="" textlink="">
      <xdr:nvSpPr>
        <xdr:cNvPr id="1254802" name="AutoShape 6">
          <a:extLst>
            <a:ext uri="{FF2B5EF4-FFF2-40B4-BE49-F238E27FC236}">
              <a16:creationId xmlns:a16="http://schemas.microsoft.com/office/drawing/2014/main" id="{00000000-0008-0000-0300-000092251300}"/>
            </a:ext>
          </a:extLst>
        </xdr:cNvPr>
        <xdr:cNvSpPr>
          <a:spLocks noChangeArrowheads="1"/>
        </xdr:cNvSpPr>
      </xdr:nvSpPr>
      <xdr:spPr bwMode="auto">
        <a:xfrm>
          <a:off x="5314950" y="2762250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9525</xdr:colOff>
      <xdr:row>1</xdr:row>
      <xdr:rowOff>47625</xdr:rowOff>
    </xdr:from>
    <xdr:to>
      <xdr:col>10</xdr:col>
      <xdr:colOff>0</xdr:colOff>
      <xdr:row>1</xdr:row>
      <xdr:rowOff>314325</xdr:rowOff>
    </xdr:to>
    <xdr:sp macro="" textlink="">
      <xdr:nvSpPr>
        <xdr:cNvPr id="18439" name="AutoShape 7">
          <a:extLst>
            <a:ext uri="{FF2B5EF4-FFF2-40B4-BE49-F238E27FC236}">
              <a16:creationId xmlns:a16="http://schemas.microsoft.com/office/drawing/2014/main" id="{00000000-0008-0000-0300-000007480000}"/>
            </a:ext>
          </a:extLst>
        </xdr:cNvPr>
        <xdr:cNvSpPr>
          <a:spLocks noChangeArrowheads="1"/>
        </xdr:cNvSpPr>
      </xdr:nvSpPr>
      <xdr:spPr bwMode="auto">
        <a:xfrm>
          <a:off x="4600575" y="523875"/>
          <a:ext cx="714375" cy="266700"/>
        </a:xfrm>
        <a:prstGeom prst="leftRightArrow">
          <a:avLst>
            <a:gd name="adj1" fmla="val 57139"/>
            <a:gd name="adj2" fmla="val 55320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Phase 3</a:t>
          </a:r>
        </a:p>
      </xdr:txBody>
    </xdr:sp>
    <xdr:clientData/>
  </xdr:twoCellAnchor>
  <xdr:twoCellAnchor>
    <xdr:from>
      <xdr:col>10</xdr:col>
      <xdr:colOff>9525</xdr:colOff>
      <xdr:row>1</xdr:row>
      <xdr:rowOff>47625</xdr:rowOff>
    </xdr:from>
    <xdr:to>
      <xdr:col>14</xdr:col>
      <xdr:colOff>0</xdr:colOff>
      <xdr:row>1</xdr:row>
      <xdr:rowOff>314325</xdr:rowOff>
    </xdr:to>
    <xdr:sp macro="" textlink="">
      <xdr:nvSpPr>
        <xdr:cNvPr id="18440" name="AutoShape 8">
          <a:extLst>
            <a:ext uri="{FF2B5EF4-FFF2-40B4-BE49-F238E27FC236}">
              <a16:creationId xmlns:a16="http://schemas.microsoft.com/office/drawing/2014/main" id="{00000000-0008-0000-0300-000008480000}"/>
            </a:ext>
          </a:extLst>
        </xdr:cNvPr>
        <xdr:cNvSpPr>
          <a:spLocks noChangeArrowheads="1"/>
        </xdr:cNvSpPr>
      </xdr:nvSpPr>
      <xdr:spPr bwMode="auto">
        <a:xfrm>
          <a:off x="5324475" y="523875"/>
          <a:ext cx="1438275" cy="266700"/>
        </a:xfrm>
        <a:prstGeom prst="leftRightArrow">
          <a:avLst>
            <a:gd name="adj1" fmla="val 57139"/>
            <a:gd name="adj2" fmla="val 77772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Phase 4</a:t>
          </a:r>
        </a:p>
      </xdr:txBody>
    </xdr:sp>
    <xdr:clientData/>
  </xdr:twoCellAnchor>
  <xdr:twoCellAnchor>
    <xdr:from>
      <xdr:col>14</xdr:col>
      <xdr:colOff>0</xdr:colOff>
      <xdr:row>1</xdr:row>
      <xdr:rowOff>47625</xdr:rowOff>
    </xdr:from>
    <xdr:to>
      <xdr:col>15</xdr:col>
      <xdr:colOff>361950</xdr:colOff>
      <xdr:row>1</xdr:row>
      <xdr:rowOff>314325</xdr:rowOff>
    </xdr:to>
    <xdr:sp macro="" textlink="">
      <xdr:nvSpPr>
        <xdr:cNvPr id="18441" name="AutoShape 9">
          <a:extLst>
            <a:ext uri="{FF2B5EF4-FFF2-40B4-BE49-F238E27FC236}">
              <a16:creationId xmlns:a16="http://schemas.microsoft.com/office/drawing/2014/main" id="{00000000-0008-0000-0300-000009480000}"/>
            </a:ext>
          </a:extLst>
        </xdr:cNvPr>
        <xdr:cNvSpPr>
          <a:spLocks noChangeArrowheads="1"/>
        </xdr:cNvSpPr>
      </xdr:nvSpPr>
      <xdr:spPr bwMode="auto">
        <a:xfrm>
          <a:off x="6762750" y="523875"/>
          <a:ext cx="609600" cy="266700"/>
        </a:xfrm>
        <a:prstGeom prst="leftRightArrow">
          <a:avLst>
            <a:gd name="adj1" fmla="val 54287"/>
            <a:gd name="adj2" fmla="val 34561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Phase 5</a:t>
          </a:r>
        </a:p>
      </xdr:txBody>
    </xdr:sp>
    <xdr:clientData/>
  </xdr:twoCellAnchor>
  <xdr:twoCellAnchor>
    <xdr:from>
      <xdr:col>14</xdr:col>
      <xdr:colOff>0</xdr:colOff>
      <xdr:row>4</xdr:row>
      <xdr:rowOff>9525</xdr:rowOff>
    </xdr:from>
    <xdr:to>
      <xdr:col>14</xdr:col>
      <xdr:colOff>0</xdr:colOff>
      <xdr:row>4</xdr:row>
      <xdr:rowOff>152400</xdr:rowOff>
    </xdr:to>
    <xdr:sp macro="" textlink="">
      <xdr:nvSpPr>
        <xdr:cNvPr id="1254806" name="AutoShape 10">
          <a:extLst>
            <a:ext uri="{FF2B5EF4-FFF2-40B4-BE49-F238E27FC236}">
              <a16:creationId xmlns:a16="http://schemas.microsoft.com/office/drawing/2014/main" id="{00000000-0008-0000-0300-000096251300}"/>
            </a:ext>
          </a:extLst>
        </xdr:cNvPr>
        <xdr:cNvSpPr>
          <a:spLocks noChangeArrowheads="1"/>
        </xdr:cNvSpPr>
      </xdr:nvSpPr>
      <xdr:spPr bwMode="auto">
        <a:xfrm>
          <a:off x="6762750" y="131445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13</xdr:row>
      <xdr:rowOff>9525</xdr:rowOff>
    </xdr:from>
    <xdr:to>
      <xdr:col>14</xdr:col>
      <xdr:colOff>0</xdr:colOff>
      <xdr:row>13</xdr:row>
      <xdr:rowOff>152400</xdr:rowOff>
    </xdr:to>
    <xdr:sp macro="" textlink="">
      <xdr:nvSpPr>
        <xdr:cNvPr id="1254807" name="AutoShape 11">
          <a:extLst>
            <a:ext uri="{FF2B5EF4-FFF2-40B4-BE49-F238E27FC236}">
              <a16:creationId xmlns:a16="http://schemas.microsoft.com/office/drawing/2014/main" id="{00000000-0008-0000-0300-000097251300}"/>
            </a:ext>
          </a:extLst>
        </xdr:cNvPr>
        <xdr:cNvSpPr>
          <a:spLocks noChangeArrowheads="1"/>
        </xdr:cNvSpPr>
      </xdr:nvSpPr>
      <xdr:spPr bwMode="auto">
        <a:xfrm>
          <a:off x="6762750" y="24479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14</xdr:row>
      <xdr:rowOff>9525</xdr:rowOff>
    </xdr:from>
    <xdr:to>
      <xdr:col>14</xdr:col>
      <xdr:colOff>0</xdr:colOff>
      <xdr:row>14</xdr:row>
      <xdr:rowOff>152400</xdr:rowOff>
    </xdr:to>
    <xdr:sp macro="" textlink="">
      <xdr:nvSpPr>
        <xdr:cNvPr id="1254808" name="AutoShape 12">
          <a:extLst>
            <a:ext uri="{FF2B5EF4-FFF2-40B4-BE49-F238E27FC236}">
              <a16:creationId xmlns:a16="http://schemas.microsoft.com/office/drawing/2014/main" id="{00000000-0008-0000-0300-000098251300}"/>
            </a:ext>
          </a:extLst>
        </xdr:cNvPr>
        <xdr:cNvSpPr>
          <a:spLocks noChangeArrowheads="1"/>
        </xdr:cNvSpPr>
      </xdr:nvSpPr>
      <xdr:spPr bwMode="auto">
        <a:xfrm>
          <a:off x="6762750" y="260985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5</xdr:row>
      <xdr:rowOff>9525</xdr:rowOff>
    </xdr:from>
    <xdr:to>
      <xdr:col>14</xdr:col>
      <xdr:colOff>0</xdr:colOff>
      <xdr:row>5</xdr:row>
      <xdr:rowOff>152400</xdr:rowOff>
    </xdr:to>
    <xdr:sp macro="" textlink="">
      <xdr:nvSpPr>
        <xdr:cNvPr id="1254809" name="AutoShape 13">
          <a:extLst>
            <a:ext uri="{FF2B5EF4-FFF2-40B4-BE49-F238E27FC236}">
              <a16:creationId xmlns:a16="http://schemas.microsoft.com/office/drawing/2014/main" id="{00000000-0008-0000-0300-000099251300}"/>
            </a:ext>
          </a:extLst>
        </xdr:cNvPr>
        <xdr:cNvSpPr>
          <a:spLocks noChangeArrowheads="1"/>
        </xdr:cNvSpPr>
      </xdr:nvSpPr>
      <xdr:spPr bwMode="auto">
        <a:xfrm>
          <a:off x="6762750" y="147637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6</xdr:row>
      <xdr:rowOff>19050</xdr:rowOff>
    </xdr:from>
    <xdr:to>
      <xdr:col>14</xdr:col>
      <xdr:colOff>0</xdr:colOff>
      <xdr:row>7</xdr:row>
      <xdr:rowOff>0</xdr:rowOff>
    </xdr:to>
    <xdr:sp macro="" textlink="">
      <xdr:nvSpPr>
        <xdr:cNvPr id="1254810" name="AutoShape 14">
          <a:extLst>
            <a:ext uri="{FF2B5EF4-FFF2-40B4-BE49-F238E27FC236}">
              <a16:creationId xmlns:a16="http://schemas.microsoft.com/office/drawing/2014/main" id="{00000000-0008-0000-0300-00009A251300}"/>
            </a:ext>
          </a:extLst>
        </xdr:cNvPr>
        <xdr:cNvSpPr>
          <a:spLocks noChangeArrowheads="1"/>
        </xdr:cNvSpPr>
      </xdr:nvSpPr>
      <xdr:spPr bwMode="auto">
        <a:xfrm>
          <a:off x="6762750" y="16478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7</xdr:row>
      <xdr:rowOff>9525</xdr:rowOff>
    </xdr:from>
    <xdr:to>
      <xdr:col>14</xdr:col>
      <xdr:colOff>0</xdr:colOff>
      <xdr:row>7</xdr:row>
      <xdr:rowOff>152400</xdr:rowOff>
    </xdr:to>
    <xdr:sp macro="" textlink="">
      <xdr:nvSpPr>
        <xdr:cNvPr id="1254811" name="AutoShape 15">
          <a:extLst>
            <a:ext uri="{FF2B5EF4-FFF2-40B4-BE49-F238E27FC236}">
              <a16:creationId xmlns:a16="http://schemas.microsoft.com/office/drawing/2014/main" id="{00000000-0008-0000-0300-00009B251300}"/>
            </a:ext>
          </a:extLst>
        </xdr:cNvPr>
        <xdr:cNvSpPr>
          <a:spLocks noChangeArrowheads="1"/>
        </xdr:cNvSpPr>
      </xdr:nvSpPr>
      <xdr:spPr bwMode="auto">
        <a:xfrm>
          <a:off x="6762750" y="18002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8</xdr:row>
      <xdr:rowOff>9525</xdr:rowOff>
    </xdr:from>
    <xdr:to>
      <xdr:col>14</xdr:col>
      <xdr:colOff>0</xdr:colOff>
      <xdr:row>8</xdr:row>
      <xdr:rowOff>152400</xdr:rowOff>
    </xdr:to>
    <xdr:sp macro="" textlink="">
      <xdr:nvSpPr>
        <xdr:cNvPr id="1254812" name="AutoShape 16">
          <a:extLst>
            <a:ext uri="{FF2B5EF4-FFF2-40B4-BE49-F238E27FC236}">
              <a16:creationId xmlns:a16="http://schemas.microsoft.com/office/drawing/2014/main" id="{00000000-0008-0000-0300-00009C251300}"/>
            </a:ext>
          </a:extLst>
        </xdr:cNvPr>
        <xdr:cNvSpPr>
          <a:spLocks noChangeArrowheads="1"/>
        </xdr:cNvSpPr>
      </xdr:nvSpPr>
      <xdr:spPr bwMode="auto">
        <a:xfrm>
          <a:off x="6762750" y="196215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9</xdr:row>
      <xdr:rowOff>19050</xdr:rowOff>
    </xdr:from>
    <xdr:to>
      <xdr:col>14</xdr:col>
      <xdr:colOff>0</xdr:colOff>
      <xdr:row>10</xdr:row>
      <xdr:rowOff>0</xdr:rowOff>
    </xdr:to>
    <xdr:sp macro="" textlink="">
      <xdr:nvSpPr>
        <xdr:cNvPr id="1254813" name="AutoShape 17">
          <a:extLst>
            <a:ext uri="{FF2B5EF4-FFF2-40B4-BE49-F238E27FC236}">
              <a16:creationId xmlns:a16="http://schemas.microsoft.com/office/drawing/2014/main" id="{00000000-0008-0000-0300-00009D251300}"/>
            </a:ext>
          </a:extLst>
        </xdr:cNvPr>
        <xdr:cNvSpPr>
          <a:spLocks noChangeArrowheads="1"/>
        </xdr:cNvSpPr>
      </xdr:nvSpPr>
      <xdr:spPr bwMode="auto">
        <a:xfrm>
          <a:off x="6762750" y="213360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12</xdr:row>
      <xdr:rowOff>9525</xdr:rowOff>
    </xdr:from>
    <xdr:to>
      <xdr:col>14</xdr:col>
      <xdr:colOff>0</xdr:colOff>
      <xdr:row>12</xdr:row>
      <xdr:rowOff>152400</xdr:rowOff>
    </xdr:to>
    <xdr:sp macro="" textlink="">
      <xdr:nvSpPr>
        <xdr:cNvPr id="1254814" name="AutoShape 18">
          <a:extLst>
            <a:ext uri="{FF2B5EF4-FFF2-40B4-BE49-F238E27FC236}">
              <a16:creationId xmlns:a16="http://schemas.microsoft.com/office/drawing/2014/main" id="{00000000-0008-0000-0300-00009E251300}"/>
            </a:ext>
          </a:extLst>
        </xdr:cNvPr>
        <xdr:cNvSpPr>
          <a:spLocks noChangeArrowheads="1"/>
        </xdr:cNvSpPr>
      </xdr:nvSpPr>
      <xdr:spPr bwMode="auto">
        <a:xfrm>
          <a:off x="6762750" y="228600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15</xdr:row>
      <xdr:rowOff>9525</xdr:rowOff>
    </xdr:from>
    <xdr:to>
      <xdr:col>14</xdr:col>
      <xdr:colOff>0</xdr:colOff>
      <xdr:row>15</xdr:row>
      <xdr:rowOff>152400</xdr:rowOff>
    </xdr:to>
    <xdr:sp macro="" textlink="">
      <xdr:nvSpPr>
        <xdr:cNvPr id="1254815" name="AutoShape 19">
          <a:extLst>
            <a:ext uri="{FF2B5EF4-FFF2-40B4-BE49-F238E27FC236}">
              <a16:creationId xmlns:a16="http://schemas.microsoft.com/office/drawing/2014/main" id="{00000000-0008-0000-0300-00009F251300}"/>
            </a:ext>
          </a:extLst>
        </xdr:cNvPr>
        <xdr:cNvSpPr>
          <a:spLocks noChangeArrowheads="1"/>
        </xdr:cNvSpPr>
      </xdr:nvSpPr>
      <xdr:spPr bwMode="auto">
        <a:xfrm>
          <a:off x="6762750" y="2771775"/>
          <a:ext cx="0" cy="142875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15</xdr:row>
      <xdr:rowOff>0</xdr:rowOff>
    </xdr:from>
    <xdr:to>
      <xdr:col>14</xdr:col>
      <xdr:colOff>0</xdr:colOff>
      <xdr:row>15</xdr:row>
      <xdr:rowOff>0</xdr:rowOff>
    </xdr:to>
    <xdr:sp macro="" textlink="">
      <xdr:nvSpPr>
        <xdr:cNvPr id="1254816" name="AutoShape 20">
          <a:extLst>
            <a:ext uri="{FF2B5EF4-FFF2-40B4-BE49-F238E27FC236}">
              <a16:creationId xmlns:a16="http://schemas.microsoft.com/office/drawing/2014/main" id="{00000000-0008-0000-0300-0000A0251300}"/>
            </a:ext>
          </a:extLst>
        </xdr:cNvPr>
        <xdr:cNvSpPr>
          <a:spLocks noChangeArrowheads="1"/>
        </xdr:cNvSpPr>
      </xdr:nvSpPr>
      <xdr:spPr bwMode="auto">
        <a:xfrm>
          <a:off x="6762750" y="2762250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9525</xdr:colOff>
      <xdr:row>1</xdr:row>
      <xdr:rowOff>47625</xdr:rowOff>
    </xdr:from>
    <xdr:to>
      <xdr:col>3</xdr:col>
      <xdr:colOff>628650</xdr:colOff>
      <xdr:row>1</xdr:row>
      <xdr:rowOff>314325</xdr:rowOff>
    </xdr:to>
    <xdr:sp macro="" textlink="">
      <xdr:nvSpPr>
        <xdr:cNvPr id="18453" name="AutoShape 21">
          <a:extLst>
            <a:ext uri="{FF2B5EF4-FFF2-40B4-BE49-F238E27FC236}">
              <a16:creationId xmlns:a16="http://schemas.microsoft.com/office/drawing/2014/main" id="{00000000-0008-0000-0300-000015480000}"/>
            </a:ext>
          </a:extLst>
        </xdr:cNvPr>
        <xdr:cNvSpPr>
          <a:spLocks noChangeArrowheads="1"/>
        </xdr:cNvSpPr>
      </xdr:nvSpPr>
      <xdr:spPr bwMode="auto">
        <a:xfrm>
          <a:off x="2524125" y="523875"/>
          <a:ext cx="619125" cy="266700"/>
        </a:xfrm>
        <a:prstGeom prst="leftRightArrow">
          <a:avLst>
            <a:gd name="adj1" fmla="val 48574"/>
            <a:gd name="adj2" fmla="val 46837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Phase 1</a:t>
          </a:r>
        </a:p>
      </xdr:txBody>
    </xdr:sp>
    <xdr:clientData/>
  </xdr:twoCellAnchor>
  <xdr:twoCellAnchor>
    <xdr:from>
      <xdr:col>4</xdr:col>
      <xdr:colOff>9525</xdr:colOff>
      <xdr:row>1</xdr:row>
      <xdr:rowOff>47625</xdr:rowOff>
    </xdr:from>
    <xdr:to>
      <xdr:col>7</xdr:col>
      <xdr:colOff>609600</xdr:colOff>
      <xdr:row>1</xdr:row>
      <xdr:rowOff>314325</xdr:rowOff>
    </xdr:to>
    <xdr:sp macro="" textlink="">
      <xdr:nvSpPr>
        <xdr:cNvPr id="18454" name="AutoShape 22">
          <a:extLst>
            <a:ext uri="{FF2B5EF4-FFF2-40B4-BE49-F238E27FC236}">
              <a16:creationId xmlns:a16="http://schemas.microsoft.com/office/drawing/2014/main" id="{00000000-0008-0000-0300-000016480000}"/>
            </a:ext>
          </a:extLst>
        </xdr:cNvPr>
        <xdr:cNvSpPr>
          <a:spLocks noChangeArrowheads="1"/>
        </xdr:cNvSpPr>
      </xdr:nvSpPr>
      <xdr:spPr bwMode="auto">
        <a:xfrm>
          <a:off x="3152775" y="523875"/>
          <a:ext cx="1438275" cy="266700"/>
        </a:xfrm>
        <a:prstGeom prst="leftRightArrow">
          <a:avLst>
            <a:gd name="adj1" fmla="val 57139"/>
            <a:gd name="adj2" fmla="val 85162"/>
          </a:avLst>
        </a:prstGeom>
        <a:solidFill>
          <a:srgbClr val="969696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Phase 2</a:t>
          </a:r>
        </a:p>
      </xdr:txBody>
    </xdr:sp>
    <xdr:clientData/>
  </xdr:twoCellAnchor>
  <xdr:twoCellAnchor>
    <xdr:from>
      <xdr:col>10</xdr:col>
      <xdr:colOff>0</xdr:colOff>
      <xdr:row>16</xdr:row>
      <xdr:rowOff>9525</xdr:rowOff>
    </xdr:from>
    <xdr:to>
      <xdr:col>10</xdr:col>
      <xdr:colOff>0</xdr:colOff>
      <xdr:row>16</xdr:row>
      <xdr:rowOff>152400</xdr:rowOff>
    </xdr:to>
    <xdr:sp macro="" textlink="">
      <xdr:nvSpPr>
        <xdr:cNvPr id="1254819" name="AutoShape 23">
          <a:extLst>
            <a:ext uri="{FF2B5EF4-FFF2-40B4-BE49-F238E27FC236}">
              <a16:creationId xmlns:a16="http://schemas.microsoft.com/office/drawing/2014/main" id="{00000000-0008-0000-0300-0000A3251300}"/>
            </a:ext>
          </a:extLst>
        </xdr:cNvPr>
        <xdr:cNvSpPr>
          <a:spLocks noChangeArrowheads="1"/>
        </xdr:cNvSpPr>
      </xdr:nvSpPr>
      <xdr:spPr bwMode="auto">
        <a:xfrm>
          <a:off x="5314950" y="2933700"/>
          <a:ext cx="0" cy="142875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16</xdr:row>
      <xdr:rowOff>9525</xdr:rowOff>
    </xdr:from>
    <xdr:to>
      <xdr:col>14</xdr:col>
      <xdr:colOff>0</xdr:colOff>
      <xdr:row>16</xdr:row>
      <xdr:rowOff>152400</xdr:rowOff>
    </xdr:to>
    <xdr:sp macro="" textlink="">
      <xdr:nvSpPr>
        <xdr:cNvPr id="1254820" name="AutoShape 24">
          <a:extLst>
            <a:ext uri="{FF2B5EF4-FFF2-40B4-BE49-F238E27FC236}">
              <a16:creationId xmlns:a16="http://schemas.microsoft.com/office/drawing/2014/main" id="{00000000-0008-0000-0300-0000A4251300}"/>
            </a:ext>
          </a:extLst>
        </xdr:cNvPr>
        <xdr:cNvSpPr>
          <a:spLocks noChangeArrowheads="1"/>
        </xdr:cNvSpPr>
      </xdr:nvSpPr>
      <xdr:spPr bwMode="auto">
        <a:xfrm>
          <a:off x="6762750" y="2933700"/>
          <a:ext cx="0" cy="142875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19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1254823" name="AutoShape 27">
          <a:extLst>
            <a:ext uri="{FF2B5EF4-FFF2-40B4-BE49-F238E27FC236}">
              <a16:creationId xmlns:a16="http://schemas.microsoft.com/office/drawing/2014/main" id="{00000000-0008-0000-0300-0000A7251300}"/>
            </a:ext>
          </a:extLst>
        </xdr:cNvPr>
        <xdr:cNvSpPr>
          <a:spLocks noChangeArrowheads="1"/>
        </xdr:cNvSpPr>
      </xdr:nvSpPr>
      <xdr:spPr bwMode="auto">
        <a:xfrm>
          <a:off x="5314950" y="3371850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1254824" name="AutoShape 28">
          <a:extLst>
            <a:ext uri="{FF2B5EF4-FFF2-40B4-BE49-F238E27FC236}">
              <a16:creationId xmlns:a16="http://schemas.microsoft.com/office/drawing/2014/main" id="{00000000-0008-0000-0300-0000A8251300}"/>
            </a:ext>
          </a:extLst>
        </xdr:cNvPr>
        <xdr:cNvSpPr>
          <a:spLocks noChangeArrowheads="1"/>
        </xdr:cNvSpPr>
      </xdr:nvSpPr>
      <xdr:spPr bwMode="auto">
        <a:xfrm>
          <a:off x="6762750" y="3371850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19</xdr:row>
      <xdr:rowOff>0</xdr:rowOff>
    </xdr:from>
    <xdr:to>
      <xdr:col>10</xdr:col>
      <xdr:colOff>0</xdr:colOff>
      <xdr:row>19</xdr:row>
      <xdr:rowOff>0</xdr:rowOff>
    </xdr:to>
    <xdr:sp macro="" textlink="">
      <xdr:nvSpPr>
        <xdr:cNvPr id="1254825" name="AutoShape 29">
          <a:extLst>
            <a:ext uri="{FF2B5EF4-FFF2-40B4-BE49-F238E27FC236}">
              <a16:creationId xmlns:a16="http://schemas.microsoft.com/office/drawing/2014/main" id="{00000000-0008-0000-0300-0000A9251300}"/>
            </a:ext>
          </a:extLst>
        </xdr:cNvPr>
        <xdr:cNvSpPr>
          <a:spLocks noChangeArrowheads="1"/>
        </xdr:cNvSpPr>
      </xdr:nvSpPr>
      <xdr:spPr bwMode="auto">
        <a:xfrm>
          <a:off x="5314950" y="3371850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19</xdr:row>
      <xdr:rowOff>0</xdr:rowOff>
    </xdr:from>
    <xdr:to>
      <xdr:col>14</xdr:col>
      <xdr:colOff>0</xdr:colOff>
      <xdr:row>19</xdr:row>
      <xdr:rowOff>0</xdr:rowOff>
    </xdr:to>
    <xdr:sp macro="" textlink="">
      <xdr:nvSpPr>
        <xdr:cNvPr id="1254826" name="AutoShape 30">
          <a:extLst>
            <a:ext uri="{FF2B5EF4-FFF2-40B4-BE49-F238E27FC236}">
              <a16:creationId xmlns:a16="http://schemas.microsoft.com/office/drawing/2014/main" id="{00000000-0008-0000-0300-0000AA251300}"/>
            </a:ext>
          </a:extLst>
        </xdr:cNvPr>
        <xdr:cNvSpPr>
          <a:spLocks noChangeArrowheads="1"/>
        </xdr:cNvSpPr>
      </xdr:nvSpPr>
      <xdr:spPr bwMode="auto">
        <a:xfrm>
          <a:off x="6762750" y="3371850"/>
          <a:ext cx="0" cy="0"/>
        </a:xfrm>
        <a:prstGeom prst="diamond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0</xdr:colOff>
      <xdr:row>11</xdr:row>
      <xdr:rowOff>9525</xdr:rowOff>
    </xdr:from>
    <xdr:to>
      <xdr:col>10</xdr:col>
      <xdr:colOff>0</xdr:colOff>
      <xdr:row>11</xdr:row>
      <xdr:rowOff>152400</xdr:rowOff>
    </xdr:to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>
          <a:spLocks noChangeArrowheads="1"/>
        </xdr:cNvSpPr>
      </xdr:nvSpPr>
      <xdr:spPr bwMode="auto">
        <a:xfrm>
          <a:off x="5314950" y="24479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10</xdr:row>
      <xdr:rowOff>9525</xdr:rowOff>
    </xdr:from>
    <xdr:to>
      <xdr:col>13</xdr:col>
      <xdr:colOff>0</xdr:colOff>
      <xdr:row>10</xdr:row>
      <xdr:rowOff>152400</xdr:rowOff>
    </xdr:to>
    <xdr:sp macro="" textlink="">
      <xdr:nvSpPr>
        <xdr:cNvPr id="33" name="AutoShape 11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>
          <a:spLocks noChangeArrowheads="1"/>
        </xdr:cNvSpPr>
      </xdr:nvSpPr>
      <xdr:spPr bwMode="auto">
        <a:xfrm>
          <a:off x="6400800" y="2286000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11</xdr:row>
      <xdr:rowOff>9525</xdr:rowOff>
    </xdr:from>
    <xdr:to>
      <xdr:col>13</xdr:col>
      <xdr:colOff>0</xdr:colOff>
      <xdr:row>11</xdr:row>
      <xdr:rowOff>152400</xdr:rowOff>
    </xdr:to>
    <xdr:sp macro="" textlink="">
      <xdr:nvSpPr>
        <xdr:cNvPr id="34" name="AutoShape 12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>
          <a:spLocks noChangeArrowheads="1"/>
        </xdr:cNvSpPr>
      </xdr:nvSpPr>
      <xdr:spPr bwMode="auto">
        <a:xfrm>
          <a:off x="6400800" y="2447925"/>
          <a:ext cx="0" cy="142875"/>
        </a:xfrm>
        <a:prstGeom prst="diamond">
          <a:avLst/>
        </a:prstGeom>
        <a:solidFill>
          <a:srgbClr val="80808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1</xdr:col>
      <xdr:colOff>561975</xdr:colOff>
      <xdr:row>0</xdr:row>
      <xdr:rowOff>0</xdr:rowOff>
    </xdr:to>
    <xdr:pic>
      <xdr:nvPicPr>
        <xdr:cNvPr id="16603" name="Picture 1" descr="Logo WKO-Bundesinnung Bau">
          <a:extLst>
            <a:ext uri="{FF2B5EF4-FFF2-40B4-BE49-F238E27FC236}">
              <a16:creationId xmlns:a16="http://schemas.microsoft.com/office/drawing/2014/main" id="{00000000-0008-0000-0400-0000DB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704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190500</xdr:colOff>
      <xdr:row>39</xdr:row>
      <xdr:rowOff>19050</xdr:rowOff>
    </xdr:from>
    <xdr:to>
      <xdr:col>30</xdr:col>
      <xdr:colOff>161925</xdr:colOff>
      <xdr:row>55</xdr:row>
      <xdr:rowOff>47625</xdr:rowOff>
    </xdr:to>
    <xdr:graphicFrame macro="">
      <xdr:nvGraphicFramePr>
        <xdr:cNvPr id="154155" name="Diagramm 1">
          <a:extLst>
            <a:ext uri="{FF2B5EF4-FFF2-40B4-BE49-F238E27FC236}">
              <a16:creationId xmlns:a16="http://schemas.microsoft.com/office/drawing/2014/main" id="{00000000-0008-0000-0600-00002B5A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171450</xdr:colOff>
      <xdr:row>56</xdr:row>
      <xdr:rowOff>66675</xdr:rowOff>
    </xdr:from>
    <xdr:to>
      <xdr:col>30</xdr:col>
      <xdr:colOff>161925</xdr:colOff>
      <xdr:row>72</xdr:row>
      <xdr:rowOff>76200</xdr:rowOff>
    </xdr:to>
    <xdr:graphicFrame macro="">
      <xdr:nvGraphicFramePr>
        <xdr:cNvPr id="154156" name="Diagramm 2">
          <a:extLst>
            <a:ext uri="{FF2B5EF4-FFF2-40B4-BE49-F238E27FC236}">
              <a16:creationId xmlns:a16="http://schemas.microsoft.com/office/drawing/2014/main" id="{00000000-0008-0000-0600-00002C5A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180975</xdr:colOff>
      <xdr:row>73</xdr:row>
      <xdr:rowOff>85725</xdr:rowOff>
    </xdr:from>
    <xdr:to>
      <xdr:col>30</xdr:col>
      <xdr:colOff>161925</xdr:colOff>
      <xdr:row>89</xdr:row>
      <xdr:rowOff>104775</xdr:rowOff>
    </xdr:to>
    <xdr:graphicFrame macro="">
      <xdr:nvGraphicFramePr>
        <xdr:cNvPr id="154157" name="Diagramm 5">
          <a:extLst>
            <a:ext uri="{FF2B5EF4-FFF2-40B4-BE49-F238E27FC236}">
              <a16:creationId xmlns:a16="http://schemas.microsoft.com/office/drawing/2014/main" id="{00000000-0008-0000-0600-00002D5A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35</xdr:row>
      <xdr:rowOff>156882</xdr:rowOff>
    </xdr:from>
    <xdr:to>
      <xdr:col>10</xdr:col>
      <xdr:colOff>0</xdr:colOff>
      <xdr:row>37</xdr:row>
      <xdr:rowOff>19050</xdr:rowOff>
    </xdr:to>
    <xdr:sp macro="" textlink="">
      <xdr:nvSpPr>
        <xdr:cNvPr id="6" name="Abgerundetes Rechteck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6366062" y="6577853"/>
          <a:ext cx="603997" cy="276785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9</xdr:col>
      <xdr:colOff>57150</xdr:colOff>
      <xdr:row>45</xdr:row>
      <xdr:rowOff>161925</xdr:rowOff>
    </xdr:from>
    <xdr:to>
      <xdr:col>10</xdr:col>
      <xdr:colOff>0</xdr:colOff>
      <xdr:row>47</xdr:row>
      <xdr:rowOff>28575</xdr:rowOff>
    </xdr:to>
    <xdr:sp macro="" textlink="">
      <xdr:nvSpPr>
        <xdr:cNvPr id="12" name="Abgerundetes Rechteck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6353175" y="8201025"/>
          <a:ext cx="600075" cy="276225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6</xdr:col>
      <xdr:colOff>65209</xdr:colOff>
      <xdr:row>58</xdr:row>
      <xdr:rowOff>154599</xdr:rowOff>
    </xdr:from>
    <xdr:to>
      <xdr:col>6</xdr:col>
      <xdr:colOff>627184</xdr:colOff>
      <xdr:row>60</xdr:row>
      <xdr:rowOff>11207</xdr:rowOff>
    </xdr:to>
    <xdr:sp macro="" textlink="">
      <xdr:nvSpPr>
        <xdr:cNvPr id="13" name="Abgerundetes Rechteck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5119062" y="11214805"/>
          <a:ext cx="561975" cy="237608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6</xdr:col>
      <xdr:colOff>67407</xdr:colOff>
      <xdr:row>50</xdr:row>
      <xdr:rowOff>166322</xdr:rowOff>
    </xdr:from>
    <xdr:to>
      <xdr:col>6</xdr:col>
      <xdr:colOff>619857</xdr:colOff>
      <xdr:row>52</xdr:row>
      <xdr:rowOff>28576</xdr:rowOff>
    </xdr:to>
    <xdr:sp macro="" textlink="">
      <xdr:nvSpPr>
        <xdr:cNvPr id="14" name="Abgerundetes Rechteck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/>
      </xdr:nvSpPr>
      <xdr:spPr>
        <a:xfrm>
          <a:off x="5096607" y="9386522"/>
          <a:ext cx="552450" cy="224204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6</xdr:col>
      <xdr:colOff>56589</xdr:colOff>
      <xdr:row>41</xdr:row>
      <xdr:rowOff>160244</xdr:rowOff>
    </xdr:from>
    <xdr:to>
      <xdr:col>6</xdr:col>
      <xdr:colOff>618564</xdr:colOff>
      <xdr:row>43</xdr:row>
      <xdr:rowOff>0</xdr:rowOff>
    </xdr:to>
    <xdr:sp macro="" textlink="">
      <xdr:nvSpPr>
        <xdr:cNvPr id="15" name="Abgerundetes Rechteck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/>
      </xdr:nvSpPr>
      <xdr:spPr>
        <a:xfrm>
          <a:off x="5110442" y="7668185"/>
          <a:ext cx="561975" cy="220756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9</xdr:col>
      <xdr:colOff>57150</xdr:colOff>
      <xdr:row>54</xdr:row>
      <xdr:rowOff>142875</xdr:rowOff>
    </xdr:from>
    <xdr:to>
      <xdr:col>10</xdr:col>
      <xdr:colOff>0</xdr:colOff>
      <xdr:row>56</xdr:row>
      <xdr:rowOff>47625</xdr:rowOff>
    </xdr:to>
    <xdr:sp macro="" textlink="">
      <xdr:nvSpPr>
        <xdr:cNvPr id="17" name="Abgerundetes Rechteck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5924550" y="6724650"/>
          <a:ext cx="552450" cy="304800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9</xdr:col>
      <xdr:colOff>57150</xdr:colOff>
      <xdr:row>25</xdr:row>
      <xdr:rowOff>168089</xdr:rowOff>
    </xdr:from>
    <xdr:to>
      <xdr:col>10</xdr:col>
      <xdr:colOff>0</xdr:colOff>
      <xdr:row>27</xdr:row>
      <xdr:rowOff>19050</xdr:rowOff>
    </xdr:to>
    <xdr:sp macro="" textlink="">
      <xdr:nvSpPr>
        <xdr:cNvPr id="18" name="Abgerundetes Rechteck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6366062" y="4616824"/>
          <a:ext cx="603997" cy="265579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6</xdr:col>
      <xdr:colOff>56589</xdr:colOff>
      <xdr:row>31</xdr:row>
      <xdr:rowOff>171450</xdr:rowOff>
    </xdr:from>
    <xdr:to>
      <xdr:col>6</xdr:col>
      <xdr:colOff>618564</xdr:colOff>
      <xdr:row>33</xdr:row>
      <xdr:rowOff>0</xdr:rowOff>
    </xdr:to>
    <xdr:sp macro="" textlink="">
      <xdr:nvSpPr>
        <xdr:cNvPr id="19" name="Abgerundetes Rechteck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5099236" y="5158068"/>
          <a:ext cx="561975" cy="198344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9</xdr:col>
      <xdr:colOff>57150</xdr:colOff>
      <xdr:row>16</xdr:row>
      <xdr:rowOff>161925</xdr:rowOff>
    </xdr:from>
    <xdr:to>
      <xdr:col>10</xdr:col>
      <xdr:colOff>0</xdr:colOff>
      <xdr:row>18</xdr:row>
      <xdr:rowOff>19050</xdr:rowOff>
    </xdr:to>
    <xdr:sp macro="" textlink="">
      <xdr:nvSpPr>
        <xdr:cNvPr id="20" name="Abgerundetes Rechteck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6366062" y="2929778"/>
          <a:ext cx="603997" cy="260537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6</xdr:col>
      <xdr:colOff>56589</xdr:colOff>
      <xdr:row>20</xdr:row>
      <xdr:rowOff>171450</xdr:rowOff>
    </xdr:from>
    <xdr:to>
      <xdr:col>6</xdr:col>
      <xdr:colOff>618564</xdr:colOff>
      <xdr:row>22</xdr:row>
      <xdr:rowOff>0</xdr:rowOff>
    </xdr:to>
    <xdr:sp macro="" textlink="">
      <xdr:nvSpPr>
        <xdr:cNvPr id="21" name="Abgerundetes Rechteck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/>
      </xdr:nvSpPr>
      <xdr:spPr>
        <a:xfrm>
          <a:off x="5099236" y="3510803"/>
          <a:ext cx="561975" cy="231962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"/>
  <sheetViews>
    <sheetView tabSelected="1" zoomScaleNormal="100" workbookViewId="0"/>
  </sheetViews>
  <sheetFormatPr baseColWidth="10" defaultRowHeight="13.2" x14ac:dyDescent="0.25"/>
  <cols>
    <col min="1" max="1" width="21.44140625" customWidth="1"/>
    <col min="3" max="3" width="3.6640625" customWidth="1"/>
  </cols>
  <sheetData>
    <row r="1" spans="1:3" ht="17.399999999999999" x14ac:dyDescent="0.3">
      <c r="A1" s="310" t="s">
        <v>228</v>
      </c>
    </row>
    <row r="3" spans="1:3" ht="18" customHeight="1" x14ac:dyDescent="0.25">
      <c r="A3" s="233" t="s">
        <v>226</v>
      </c>
      <c r="B3" s="311"/>
      <c r="C3" s="316" t="s">
        <v>210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"/>
  <sheetViews>
    <sheetView zoomScaleNormal="100" workbookViewId="0"/>
  </sheetViews>
  <sheetFormatPr baseColWidth="10" defaultRowHeight="13.2" x14ac:dyDescent="0.25"/>
  <cols>
    <col min="1" max="1" width="25.6640625" customWidth="1"/>
    <col min="2" max="2" width="20.44140625" customWidth="1"/>
    <col min="3" max="3" width="10.5546875" customWidth="1"/>
  </cols>
  <sheetData>
    <row r="1" spans="1:3" ht="17.399999999999999" x14ac:dyDescent="0.3">
      <c r="A1" s="72" t="s">
        <v>227</v>
      </c>
    </row>
    <row r="3" spans="1:3" s="5" customFormat="1" ht="20.100000000000001" customHeight="1" x14ac:dyDescent="0.25">
      <c r="A3" s="233" t="s">
        <v>204</v>
      </c>
      <c r="B3" s="312"/>
      <c r="C3" s="314"/>
    </row>
    <row r="4" spans="1:3" s="5" customFormat="1" ht="20.100000000000001" customHeight="1" x14ac:dyDescent="0.25">
      <c r="A4" s="233" t="s">
        <v>62</v>
      </c>
      <c r="B4" s="312"/>
      <c r="C4" s="314"/>
    </row>
    <row r="5" spans="1:3" s="5" customFormat="1" ht="20.100000000000001" customHeight="1" x14ac:dyDescent="0.25">
      <c r="A5" s="233" t="s">
        <v>206</v>
      </c>
      <c r="B5" s="313"/>
      <c r="C5" s="233" t="s">
        <v>167</v>
      </c>
    </row>
    <row r="6" spans="1:3" s="5" customFormat="1" ht="20.100000000000001" customHeight="1" x14ac:dyDescent="0.25">
      <c r="A6" s="233" t="s">
        <v>89</v>
      </c>
      <c r="B6" s="313"/>
      <c r="C6" s="233" t="s">
        <v>202</v>
      </c>
    </row>
    <row r="7" spans="1:3" s="5" customFormat="1" ht="20.100000000000001" customHeight="1" x14ac:dyDescent="0.25">
      <c r="A7" s="233" t="s">
        <v>207</v>
      </c>
      <c r="B7" s="313"/>
      <c r="C7" s="233" t="s">
        <v>203</v>
      </c>
    </row>
    <row r="8" spans="1:3" s="5" customFormat="1" ht="20.100000000000001" customHeight="1" x14ac:dyDescent="0.25">
      <c r="A8" s="233" t="s">
        <v>105</v>
      </c>
      <c r="B8" s="315">
        <f>B6*B7</f>
        <v>0</v>
      </c>
      <c r="C8" s="233" t="s">
        <v>205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8"/>
  <sheetViews>
    <sheetView zoomScaleNormal="100" zoomScaleSheetLayoutView="85" workbookViewId="0"/>
  </sheetViews>
  <sheetFormatPr baseColWidth="10" defaultColWidth="11.44140625" defaultRowHeight="15" x14ac:dyDescent="0.25"/>
  <cols>
    <col min="1" max="1" width="7.88671875" style="43" customWidth="1"/>
    <col min="2" max="2" width="34.109375" style="43" customWidth="1"/>
    <col min="3" max="3" width="1" style="43" customWidth="1"/>
    <col min="4" max="4" width="11" style="43" customWidth="1"/>
    <col min="5" max="5" width="8.5546875" style="43" customWidth="1"/>
    <col min="6" max="6" width="14.44140625" style="43" customWidth="1"/>
    <col min="7" max="7" width="0.88671875" style="43" customWidth="1"/>
    <col min="8" max="8" width="23.5546875" style="43" customWidth="1"/>
    <col min="9" max="9" width="8.5546875" style="43" customWidth="1"/>
    <col min="10" max="10" width="1.5546875" style="43" customWidth="1"/>
    <col min="11" max="16384" width="11.44140625" style="43"/>
  </cols>
  <sheetData>
    <row r="1" spans="1:9" ht="17.399999999999999" x14ac:dyDescent="0.3">
      <c r="A1" s="72" t="s">
        <v>99</v>
      </c>
      <c r="B1" s="42"/>
      <c r="C1" s="42"/>
      <c r="D1" s="42"/>
      <c r="E1" s="42"/>
      <c r="F1" s="42"/>
      <c r="G1" s="42"/>
      <c r="H1" s="42"/>
      <c r="I1" s="42"/>
    </row>
    <row r="2" spans="1:9" ht="8.25" customHeight="1" x14ac:dyDescent="0.25">
      <c r="A2" s="42"/>
      <c r="B2" s="42"/>
      <c r="C2" s="42"/>
      <c r="D2" s="42"/>
      <c r="E2" s="42"/>
      <c r="F2" s="42"/>
      <c r="G2" s="42"/>
      <c r="H2" s="42"/>
      <c r="I2" s="42"/>
    </row>
    <row r="3" spans="1:9" s="34" customFormat="1" ht="15.6" x14ac:dyDescent="0.3">
      <c r="A3" s="33" t="s">
        <v>61</v>
      </c>
      <c r="B3" s="33"/>
      <c r="C3" s="33"/>
      <c r="D3" s="343"/>
      <c r="E3" s="343"/>
      <c r="F3" s="343"/>
      <c r="G3" s="343"/>
      <c r="H3" s="343"/>
      <c r="I3" s="343"/>
    </row>
    <row r="4" spans="1:9" s="34" customFormat="1" ht="15.6" x14ac:dyDescent="0.3">
      <c r="A4" s="33" t="s">
        <v>62</v>
      </c>
      <c r="B4" s="33"/>
      <c r="C4" s="33"/>
      <c r="D4" s="343"/>
      <c r="E4" s="343"/>
      <c r="F4" s="343"/>
      <c r="G4" s="343"/>
      <c r="H4" s="343"/>
      <c r="I4" s="343"/>
    </row>
    <row r="5" spans="1:9" s="34" customFormat="1" ht="8.25" customHeight="1" x14ac:dyDescent="0.3">
      <c r="A5" s="33"/>
      <c r="B5" s="33"/>
      <c r="C5" s="33"/>
      <c r="D5" s="33"/>
      <c r="E5" s="33"/>
      <c r="F5" s="33"/>
      <c r="G5" s="42"/>
      <c r="H5" s="42"/>
      <c r="I5" s="33"/>
    </row>
    <row r="6" spans="1:9" s="34" customFormat="1" ht="16.2" thickBot="1" x14ac:dyDescent="0.35">
      <c r="A6" s="33"/>
      <c r="B6" s="33"/>
      <c r="C6" s="33"/>
      <c r="D6" s="344" t="s">
        <v>108</v>
      </c>
      <c r="E6" s="344"/>
      <c r="F6" s="344"/>
      <c r="G6" s="50"/>
      <c r="H6" s="344" t="s">
        <v>109</v>
      </c>
      <c r="I6" s="344"/>
    </row>
    <row r="7" spans="1:9" s="1" customFormat="1" ht="28.2" thickBot="1" x14ac:dyDescent="0.3">
      <c r="A7" s="68" t="s">
        <v>65</v>
      </c>
      <c r="B7" s="70" t="s">
        <v>66</v>
      </c>
      <c r="C7" s="50"/>
      <c r="D7" s="106" t="s">
        <v>110</v>
      </c>
      <c r="E7" s="69" t="s">
        <v>111</v>
      </c>
      <c r="F7" s="70" t="s">
        <v>77</v>
      </c>
      <c r="G7" s="77"/>
      <c r="H7" s="68" t="s">
        <v>125</v>
      </c>
      <c r="I7" s="70" t="s">
        <v>111</v>
      </c>
    </row>
    <row r="8" spans="1:9" s="52" customFormat="1" ht="8.25" customHeight="1" thickBot="1" x14ac:dyDescent="0.3">
      <c r="A8" s="53"/>
      <c r="B8" s="53"/>
      <c r="C8" s="53"/>
      <c r="D8" s="53"/>
      <c r="E8" s="53"/>
      <c r="F8" s="53"/>
      <c r="G8" s="53"/>
      <c r="H8" s="53"/>
      <c r="I8" s="53"/>
    </row>
    <row r="9" spans="1:9" s="86" customFormat="1" ht="19.5" customHeight="1" thickBot="1" x14ac:dyDescent="0.3">
      <c r="A9" s="64" t="s">
        <v>100</v>
      </c>
      <c r="B9" s="65"/>
      <c r="C9" s="87"/>
      <c r="D9" s="91" t="s">
        <v>112</v>
      </c>
      <c r="E9" s="92"/>
      <c r="F9" s="93"/>
      <c r="G9" s="87"/>
      <c r="H9" s="122"/>
      <c r="I9" s="65"/>
    </row>
    <row r="10" spans="1:9" s="52" customFormat="1" ht="7.5" customHeight="1" x14ac:dyDescent="0.25">
      <c r="A10" s="53"/>
      <c r="B10" s="53"/>
      <c r="C10" s="53"/>
      <c r="D10" s="53"/>
      <c r="E10" s="53"/>
      <c r="F10" s="53"/>
      <c r="G10" s="53"/>
      <c r="H10" s="53"/>
      <c r="I10" s="53"/>
    </row>
    <row r="11" spans="1:9" s="52" customFormat="1" ht="30.75" customHeight="1" x14ac:dyDescent="0.25">
      <c r="A11" s="73" t="s">
        <v>160</v>
      </c>
      <c r="B11" s="74" t="s">
        <v>245</v>
      </c>
      <c r="C11" s="75"/>
      <c r="D11" s="76"/>
      <c r="E11" s="78"/>
      <c r="F11" s="261"/>
      <c r="G11" s="77"/>
      <c r="H11" s="262"/>
      <c r="I11" s="78"/>
    </row>
    <row r="12" spans="1:9" s="52" customFormat="1" ht="30.75" hidden="1" customHeight="1" x14ac:dyDescent="0.25">
      <c r="A12" s="83" t="s">
        <v>87</v>
      </c>
      <c r="B12" s="84" t="s">
        <v>76</v>
      </c>
      <c r="C12" s="81"/>
      <c r="D12" s="76"/>
      <c r="E12" s="78"/>
      <c r="F12" s="261"/>
      <c r="G12" s="77"/>
      <c r="H12" s="264"/>
      <c r="I12" s="78"/>
    </row>
    <row r="13" spans="1:9" s="52" customFormat="1" ht="8.25" customHeight="1" thickBot="1" x14ac:dyDescent="0.3">
      <c r="A13" s="53"/>
      <c r="B13" s="53"/>
      <c r="C13" s="53"/>
      <c r="D13" s="53"/>
      <c r="E13" s="53"/>
      <c r="F13" s="53"/>
      <c r="G13" s="53"/>
      <c r="H13" s="53"/>
      <c r="I13" s="53"/>
    </row>
    <row r="14" spans="1:9" s="86" customFormat="1" ht="19.5" customHeight="1" thickBot="1" x14ac:dyDescent="0.3">
      <c r="A14" s="64" t="s">
        <v>101</v>
      </c>
      <c r="B14" s="65"/>
      <c r="C14" s="87"/>
      <c r="D14" s="91" t="str">
        <f>D9</f>
        <v>Dauer d. Phase [Mo]</v>
      </c>
      <c r="E14" s="92"/>
      <c r="F14" s="93"/>
      <c r="G14" s="87"/>
      <c r="H14" s="122"/>
      <c r="I14" s="65"/>
    </row>
    <row r="15" spans="1:9" s="52" customFormat="1" ht="7.5" customHeight="1" x14ac:dyDescent="0.25">
      <c r="A15" s="53"/>
      <c r="B15" s="53"/>
      <c r="C15" s="53"/>
      <c r="D15" s="53"/>
      <c r="E15" s="53"/>
      <c r="F15" s="53"/>
      <c r="G15" s="53"/>
      <c r="H15" s="53"/>
      <c r="I15" s="53"/>
    </row>
    <row r="16" spans="1:9" s="52" customFormat="1" ht="30.75" customHeight="1" x14ac:dyDescent="0.25">
      <c r="A16" s="79" t="s">
        <v>161</v>
      </c>
      <c r="B16" s="74" t="s">
        <v>247</v>
      </c>
      <c r="C16" s="75"/>
      <c r="D16" s="76"/>
      <c r="E16" s="78"/>
      <c r="F16" s="261"/>
      <c r="G16" s="77"/>
      <c r="H16" s="262"/>
      <c r="I16" s="78"/>
    </row>
    <row r="17" spans="1:9" s="52" customFormat="1" ht="30.75" customHeight="1" x14ac:dyDescent="0.25">
      <c r="A17" s="79" t="s">
        <v>162</v>
      </c>
      <c r="B17" s="74" t="s">
        <v>248</v>
      </c>
      <c r="C17" s="75"/>
      <c r="D17" s="76"/>
      <c r="E17" s="78"/>
      <c r="F17" s="261"/>
      <c r="G17" s="77"/>
      <c r="H17" s="264"/>
      <c r="I17" s="80"/>
    </row>
    <row r="18" spans="1:9" s="52" customFormat="1" ht="30.75" customHeight="1" x14ac:dyDescent="0.25">
      <c r="A18" s="79" t="s">
        <v>163</v>
      </c>
      <c r="B18" s="74" t="s">
        <v>249</v>
      </c>
      <c r="C18" s="81"/>
      <c r="D18" s="76"/>
      <c r="E18" s="78"/>
      <c r="F18" s="261"/>
      <c r="G18" s="77"/>
      <c r="H18" s="264"/>
      <c r="I18" s="80"/>
    </row>
    <row r="19" spans="1:9" s="52" customFormat="1" ht="30.75" hidden="1" customHeight="1" x14ac:dyDescent="0.25">
      <c r="A19" s="83" t="s">
        <v>87</v>
      </c>
      <c r="B19" s="84" t="s">
        <v>76</v>
      </c>
      <c r="C19" s="81"/>
      <c r="D19" s="76"/>
      <c r="E19" s="78"/>
      <c r="F19" s="261"/>
      <c r="G19" s="77"/>
      <c r="H19" s="264"/>
      <c r="I19" s="78"/>
    </row>
    <row r="20" spans="1:9" s="52" customFormat="1" ht="8.25" customHeight="1" thickBot="1" x14ac:dyDescent="0.3">
      <c r="A20" s="53"/>
      <c r="B20" s="53"/>
      <c r="C20" s="53"/>
      <c r="D20" s="53"/>
      <c r="E20" s="53"/>
      <c r="F20" s="53"/>
      <c r="G20" s="53"/>
      <c r="H20" s="53"/>
      <c r="I20" s="53"/>
    </row>
    <row r="21" spans="1:9" s="86" customFormat="1" ht="19.5" customHeight="1" thickBot="1" x14ac:dyDescent="0.3">
      <c r="A21" s="64" t="s">
        <v>84</v>
      </c>
      <c r="B21" s="65"/>
      <c r="C21" s="87"/>
      <c r="D21" s="91" t="str">
        <f>D9</f>
        <v>Dauer d. Phase [Mo]</v>
      </c>
      <c r="E21" s="92"/>
      <c r="F21" s="93"/>
      <c r="G21" s="87"/>
      <c r="H21" s="122"/>
      <c r="I21" s="65"/>
    </row>
    <row r="22" spans="1:9" s="52" customFormat="1" ht="7.5" customHeight="1" x14ac:dyDescent="0.25">
      <c r="A22" s="53"/>
      <c r="B22" s="53"/>
      <c r="C22" s="53"/>
      <c r="D22" s="53"/>
      <c r="E22" s="53"/>
      <c r="F22" s="53"/>
      <c r="G22" s="53"/>
      <c r="H22" s="53"/>
      <c r="I22" s="53"/>
    </row>
    <row r="23" spans="1:9" s="52" customFormat="1" ht="30.75" customHeight="1" x14ac:dyDescent="0.25">
      <c r="A23" s="79" t="s">
        <v>164</v>
      </c>
      <c r="B23" s="74" t="s">
        <v>250</v>
      </c>
      <c r="C23" s="81"/>
      <c r="D23" s="76"/>
      <c r="E23" s="78"/>
      <c r="F23" s="261"/>
      <c r="G23" s="77"/>
      <c r="H23" s="262"/>
      <c r="I23" s="78"/>
    </row>
    <row r="24" spans="1:9" s="52" customFormat="1" ht="30.75" customHeight="1" x14ac:dyDescent="0.25">
      <c r="A24" s="82" t="s">
        <v>261</v>
      </c>
      <c r="B24" s="74" t="s">
        <v>253</v>
      </c>
      <c r="C24" s="81"/>
      <c r="D24" s="76"/>
      <c r="E24" s="78"/>
      <c r="F24" s="261"/>
      <c r="G24" s="77"/>
      <c r="H24" s="264"/>
      <c r="I24" s="80"/>
    </row>
    <row r="25" spans="1:9" s="52" customFormat="1" ht="30.75" customHeight="1" x14ac:dyDescent="0.25">
      <c r="A25" s="83" t="s">
        <v>255</v>
      </c>
      <c r="B25" s="84" t="s">
        <v>251</v>
      </c>
      <c r="C25" s="81"/>
      <c r="D25" s="76"/>
      <c r="E25" s="78"/>
      <c r="F25" s="261"/>
      <c r="G25" s="77"/>
      <c r="H25" s="264"/>
      <c r="I25" s="78"/>
    </row>
    <row r="26" spans="1:9" s="52" customFormat="1" ht="8.25" customHeight="1" thickBot="1" x14ac:dyDescent="0.3">
      <c r="A26" s="53"/>
      <c r="B26" s="53"/>
      <c r="C26" s="53"/>
      <c r="D26" s="53"/>
      <c r="E26" s="53"/>
      <c r="F26" s="53"/>
      <c r="G26" s="53"/>
      <c r="H26" s="53"/>
      <c r="I26" s="53"/>
    </row>
    <row r="27" spans="1:9" s="86" customFormat="1" ht="19.5" customHeight="1" thickBot="1" x14ac:dyDescent="0.3">
      <c r="A27" s="64" t="s">
        <v>85</v>
      </c>
      <c r="B27" s="65"/>
      <c r="C27" s="87"/>
      <c r="D27" s="91" t="str">
        <f>D9</f>
        <v>Dauer d. Phase [Mo]</v>
      </c>
      <c r="E27" s="92"/>
      <c r="F27" s="93"/>
      <c r="G27" s="87"/>
      <c r="H27" s="122"/>
      <c r="I27" s="65"/>
    </row>
    <row r="28" spans="1:9" s="52" customFormat="1" ht="7.5" customHeight="1" x14ac:dyDescent="0.25">
      <c r="A28" s="53"/>
      <c r="B28" s="53"/>
      <c r="C28" s="53"/>
      <c r="D28" s="53"/>
      <c r="E28" s="53"/>
      <c r="F28" s="53"/>
      <c r="G28" s="53"/>
      <c r="H28" s="53"/>
      <c r="I28" s="53"/>
    </row>
    <row r="29" spans="1:9" s="52" customFormat="1" ht="30.75" customHeight="1" x14ac:dyDescent="0.25">
      <c r="A29" s="82" t="s">
        <v>166</v>
      </c>
      <c r="B29" s="59" t="s">
        <v>252</v>
      </c>
      <c r="C29" s="81"/>
      <c r="D29" s="76"/>
      <c r="E29" s="78"/>
      <c r="F29" s="261"/>
      <c r="G29" s="77"/>
      <c r="H29" s="262"/>
      <c r="I29" s="78"/>
    </row>
    <row r="30" spans="1:9" s="52" customFormat="1" ht="30.75" hidden="1" customHeight="1" x14ac:dyDescent="0.25">
      <c r="A30" s="82" t="s">
        <v>86</v>
      </c>
      <c r="B30" s="59" t="s">
        <v>75</v>
      </c>
      <c r="C30" s="81"/>
      <c r="D30" s="76"/>
      <c r="E30" s="78"/>
      <c r="F30" s="261"/>
      <c r="G30" s="77"/>
      <c r="H30" s="264"/>
      <c r="I30" s="78"/>
    </row>
    <row r="31" spans="1:9" s="52" customFormat="1" ht="30.75" hidden="1" customHeight="1" x14ac:dyDescent="0.25">
      <c r="A31" s="83" t="s">
        <v>87</v>
      </c>
      <c r="B31" s="84" t="s">
        <v>76</v>
      </c>
      <c r="C31" s="81"/>
      <c r="D31" s="76"/>
      <c r="E31" s="78"/>
      <c r="F31" s="261"/>
      <c r="G31" s="77"/>
      <c r="H31" s="264"/>
      <c r="I31" s="78"/>
    </row>
    <row r="32" spans="1:9" s="1" customFormat="1" ht="8.25" customHeight="1" thickBot="1" x14ac:dyDescent="0.3">
      <c r="A32" s="50"/>
      <c r="B32" s="50"/>
      <c r="C32" s="50"/>
      <c r="D32" s="50"/>
      <c r="E32" s="50"/>
      <c r="F32" s="50"/>
      <c r="G32" s="50"/>
      <c r="H32" s="234"/>
      <c r="I32" s="50"/>
    </row>
    <row r="33" spans="1:9" s="86" customFormat="1" ht="19.5" customHeight="1" thickBot="1" x14ac:dyDescent="0.3">
      <c r="A33" s="64" t="s">
        <v>176</v>
      </c>
      <c r="B33" s="65"/>
      <c r="C33" s="87"/>
      <c r="D33" s="91" t="str">
        <f>D9</f>
        <v>Dauer d. Phase [Mo]</v>
      </c>
      <c r="E33" s="92"/>
      <c r="F33" s="93"/>
      <c r="G33" s="87"/>
      <c r="H33" s="122"/>
      <c r="I33" s="65"/>
    </row>
    <row r="34" spans="1:9" s="52" customFormat="1" ht="7.5" customHeight="1" x14ac:dyDescent="0.25">
      <c r="A34" s="53"/>
      <c r="B34" s="53"/>
      <c r="C34" s="53"/>
      <c r="D34" s="53"/>
      <c r="E34" s="53"/>
      <c r="F34" s="53"/>
      <c r="G34" s="53"/>
      <c r="H34" s="53"/>
      <c r="I34" s="53"/>
    </row>
    <row r="35" spans="1:9" s="52" customFormat="1" ht="30.75" customHeight="1" x14ac:dyDescent="0.25">
      <c r="A35" s="83" t="s">
        <v>263</v>
      </c>
      <c r="B35" s="339" t="s">
        <v>246</v>
      </c>
      <c r="C35" s="81"/>
      <c r="D35" s="76"/>
      <c r="E35" s="78"/>
      <c r="F35" s="261"/>
      <c r="G35" s="77"/>
      <c r="H35" s="262"/>
      <c r="I35" s="78"/>
    </row>
    <row r="36" spans="1:9" s="52" customFormat="1" ht="30.75" hidden="1" customHeight="1" x14ac:dyDescent="0.25">
      <c r="A36" s="83" t="s">
        <v>87</v>
      </c>
      <c r="B36" s="84" t="s">
        <v>76</v>
      </c>
      <c r="C36" s="81"/>
      <c r="D36" s="76"/>
      <c r="E36" s="78"/>
      <c r="F36" s="261"/>
      <c r="G36" s="77"/>
      <c r="H36" s="264"/>
      <c r="I36" s="78"/>
    </row>
    <row r="37" spans="1:9" s="1" customFormat="1" ht="8.25" customHeight="1" thickBot="1" x14ac:dyDescent="0.3">
      <c r="A37" s="50"/>
      <c r="B37" s="50"/>
      <c r="C37" s="50"/>
      <c r="D37" s="50"/>
      <c r="E37" s="50"/>
      <c r="F37" s="50"/>
      <c r="G37" s="50"/>
      <c r="H37" s="234"/>
      <c r="I37" s="50"/>
    </row>
    <row r="38" spans="1:9" ht="16.2" thickBot="1" x14ac:dyDescent="0.35">
      <c r="A38" s="235" t="s">
        <v>208</v>
      </c>
      <c r="B38" s="236"/>
      <c r="D38" s="50"/>
      <c r="E38" s="50"/>
      <c r="F38" s="263">
        <f>F9+F14+F21+F27+F33</f>
        <v>0</v>
      </c>
      <c r="G38" s="50"/>
      <c r="H38" s="234"/>
      <c r="I38" s="50"/>
    </row>
  </sheetData>
  <mergeCells count="4">
    <mergeCell ref="D3:I3"/>
    <mergeCell ref="D4:I4"/>
    <mergeCell ref="D6:F6"/>
    <mergeCell ref="H6:I6"/>
  </mergeCells>
  <phoneticPr fontId="3" type="noConversion"/>
  <printOptions horizontalCentered="1"/>
  <pageMargins left="0.39370078740157483" right="0.39370078740157483" top="0.78740157480314965" bottom="0.59055118110236227" header="0.51181102362204722" footer="0.31496062992125984"/>
  <pageSetup paperSize="9" scale="88" fitToHeight="0" orientation="portrait" horizontalDpi="300" r:id="rId1"/>
  <headerFooter alignWithMargins="0">
    <oddFooter>&amp;L&amp;8Leitfaden Kostenabschätzung von Planungsleistungen / &amp;A</oddFooter>
  </headerFooter>
  <ignoredErrors>
    <ignoredError sqref="A30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1"/>
  <sheetViews>
    <sheetView showGridLines="0" zoomScaleNormal="100" zoomScaleSheetLayoutView="115" workbookViewId="0"/>
  </sheetViews>
  <sheetFormatPr baseColWidth="10" defaultColWidth="11.5546875" defaultRowHeight="13.2" x14ac:dyDescent="0.25"/>
  <cols>
    <col min="1" max="1" width="7.44140625" style="124" customWidth="1"/>
    <col min="2" max="2" width="31.6640625" style="124" customWidth="1"/>
    <col min="3" max="3" width="1.88671875" style="124" customWidth="1"/>
    <col min="4" max="4" width="9.44140625" style="124" customWidth="1"/>
    <col min="5" max="9" width="5.44140625" style="124" customWidth="1"/>
    <col min="10" max="15" width="5.44140625" style="125" customWidth="1"/>
    <col min="16" max="16" width="3.6640625" style="125" customWidth="1"/>
    <col min="17" max="16384" width="11.5546875" style="124"/>
  </cols>
  <sheetData>
    <row r="1" spans="1:16" ht="37.950000000000003" customHeight="1" thickBot="1" x14ac:dyDescent="0.3"/>
    <row r="2" spans="1:16" ht="46.95" customHeight="1" thickBot="1" x14ac:dyDescent="0.3">
      <c r="A2" s="345" t="s">
        <v>153</v>
      </c>
      <c r="B2" s="346"/>
      <c r="D2" s="139" t="s">
        <v>148</v>
      </c>
      <c r="E2" s="347" t="s">
        <v>149</v>
      </c>
      <c r="F2" s="347"/>
      <c r="G2" s="347"/>
      <c r="H2" s="347"/>
      <c r="I2" s="347" t="s">
        <v>150</v>
      </c>
      <c r="J2" s="347"/>
      <c r="K2" s="139"/>
      <c r="L2" s="347" t="s">
        <v>151</v>
      </c>
      <c r="M2" s="347"/>
      <c r="N2" s="347"/>
      <c r="O2" s="347" t="s">
        <v>152</v>
      </c>
      <c r="P2" s="347"/>
    </row>
    <row r="3" spans="1:16" ht="6" customHeight="1" x14ac:dyDescent="0.25"/>
    <row r="4" spans="1:16" x14ac:dyDescent="0.25">
      <c r="B4" s="126" t="s">
        <v>154</v>
      </c>
      <c r="D4" s="126">
        <v>2</v>
      </c>
      <c r="E4" s="126">
        <v>4</v>
      </c>
      <c r="F4" s="126">
        <v>6</v>
      </c>
      <c r="G4" s="126">
        <v>8</v>
      </c>
      <c r="H4" s="126">
        <v>10</v>
      </c>
      <c r="I4" s="126">
        <v>12</v>
      </c>
      <c r="J4" s="126">
        <v>14</v>
      </c>
      <c r="K4" s="126">
        <v>16</v>
      </c>
      <c r="L4" s="126">
        <v>18</v>
      </c>
      <c r="M4" s="126">
        <v>20</v>
      </c>
      <c r="N4" s="126">
        <v>22</v>
      </c>
      <c r="O4" s="126">
        <v>24</v>
      </c>
      <c r="P4" s="127">
        <v>25</v>
      </c>
    </row>
    <row r="5" spans="1:16" x14ac:dyDescent="0.25">
      <c r="A5" s="342" t="s">
        <v>160</v>
      </c>
      <c r="B5" s="336" t="s">
        <v>245</v>
      </c>
      <c r="D5" s="128"/>
      <c r="E5" s="129"/>
      <c r="F5" s="130"/>
      <c r="G5" s="131"/>
      <c r="H5" s="131"/>
      <c r="I5" s="132"/>
      <c r="J5" s="130"/>
      <c r="K5" s="129"/>
      <c r="L5" s="129"/>
      <c r="M5" s="129"/>
      <c r="N5" s="129"/>
      <c r="O5" s="132"/>
      <c r="P5" s="130"/>
    </row>
    <row r="6" spans="1:16" x14ac:dyDescent="0.25">
      <c r="A6" s="342" t="s">
        <v>161</v>
      </c>
      <c r="B6" s="336" t="s">
        <v>247</v>
      </c>
      <c r="D6" s="130"/>
      <c r="E6" s="133"/>
      <c r="F6" s="130"/>
      <c r="G6" s="131"/>
      <c r="H6" s="131"/>
      <c r="I6" s="132"/>
      <c r="J6" s="130"/>
      <c r="K6" s="129"/>
      <c r="L6" s="129"/>
      <c r="M6" s="129"/>
      <c r="N6" s="129"/>
      <c r="O6" s="129"/>
      <c r="P6" s="130"/>
    </row>
    <row r="7" spans="1:16" x14ac:dyDescent="0.25">
      <c r="A7" s="342" t="s">
        <v>162</v>
      </c>
      <c r="B7" s="336" t="s">
        <v>248</v>
      </c>
      <c r="D7" s="130"/>
      <c r="E7" s="129"/>
      <c r="F7" s="128"/>
      <c r="G7" s="131"/>
      <c r="H7" s="131"/>
      <c r="I7" s="132"/>
      <c r="J7" s="130"/>
      <c r="K7" s="129"/>
      <c r="L7" s="129"/>
      <c r="M7" s="129"/>
      <c r="N7" s="129"/>
      <c r="O7" s="129"/>
      <c r="P7" s="130"/>
    </row>
    <row r="8" spans="1:16" x14ac:dyDescent="0.25">
      <c r="A8" s="342" t="s">
        <v>163</v>
      </c>
      <c r="B8" s="336" t="s">
        <v>249</v>
      </c>
      <c r="D8" s="130"/>
      <c r="E8" s="129"/>
      <c r="F8" s="129"/>
      <c r="G8" s="134"/>
      <c r="H8" s="134"/>
      <c r="I8" s="132"/>
      <c r="J8" s="130"/>
      <c r="K8" s="135"/>
      <c r="L8" s="135"/>
      <c r="M8" s="135"/>
      <c r="N8" s="135"/>
      <c r="O8" s="129"/>
      <c r="P8" s="130"/>
    </row>
    <row r="9" spans="1:16" x14ac:dyDescent="0.25">
      <c r="A9" s="342" t="s">
        <v>164</v>
      </c>
      <c r="B9" s="336" t="s">
        <v>250</v>
      </c>
      <c r="D9" s="130"/>
      <c r="E9" s="129"/>
      <c r="F9" s="130"/>
      <c r="G9" s="131"/>
      <c r="H9" s="131"/>
      <c r="I9" s="133"/>
      <c r="J9" s="130"/>
      <c r="K9" s="129"/>
      <c r="L9" s="129"/>
      <c r="M9" s="129"/>
      <c r="N9" s="129"/>
      <c r="O9" s="132"/>
      <c r="P9" s="130"/>
    </row>
    <row r="10" spans="1:16" x14ac:dyDescent="0.25">
      <c r="A10" s="342" t="s">
        <v>261</v>
      </c>
      <c r="B10" s="336" t="s">
        <v>253</v>
      </c>
      <c r="D10" s="130"/>
      <c r="E10" s="129"/>
      <c r="F10" s="130"/>
      <c r="G10" s="131"/>
      <c r="H10" s="131"/>
      <c r="I10" s="133"/>
      <c r="J10" s="130"/>
      <c r="K10" s="136"/>
      <c r="L10" s="136"/>
      <c r="M10" s="136"/>
      <c r="N10" s="136"/>
      <c r="O10" s="129"/>
      <c r="P10" s="130"/>
    </row>
    <row r="11" spans="1:16" x14ac:dyDescent="0.25">
      <c r="A11" s="342" t="s">
        <v>255</v>
      </c>
      <c r="B11" s="336" t="s">
        <v>251</v>
      </c>
      <c r="C11" s="40"/>
      <c r="D11" s="328"/>
      <c r="E11" s="329"/>
      <c r="F11" s="328"/>
      <c r="G11" s="330"/>
      <c r="H11" s="330"/>
      <c r="I11" s="331"/>
      <c r="J11" s="332"/>
      <c r="K11" s="329"/>
      <c r="L11" s="333"/>
      <c r="M11" s="333"/>
      <c r="N11" s="329"/>
      <c r="O11" s="129"/>
      <c r="P11" s="130"/>
    </row>
    <row r="12" spans="1:16" x14ac:dyDescent="0.25">
      <c r="A12" s="342" t="s">
        <v>166</v>
      </c>
      <c r="B12" s="336" t="s">
        <v>252</v>
      </c>
      <c r="C12" s="40"/>
      <c r="D12" s="328"/>
      <c r="E12" s="329"/>
      <c r="F12" s="328"/>
      <c r="G12" s="330"/>
      <c r="H12" s="330"/>
      <c r="I12" s="331"/>
      <c r="J12" s="328"/>
      <c r="K12" s="334"/>
      <c r="L12" s="334"/>
      <c r="M12" s="334"/>
      <c r="N12" s="334"/>
      <c r="O12" s="129"/>
      <c r="P12" s="130"/>
    </row>
    <row r="13" spans="1:16" hidden="1" x14ac:dyDescent="0.25">
      <c r="A13" s="342" t="s">
        <v>165</v>
      </c>
      <c r="B13" s="336" t="s">
        <v>69</v>
      </c>
      <c r="D13" s="130"/>
      <c r="E13" s="129"/>
      <c r="F13" s="130"/>
      <c r="G13" s="131"/>
      <c r="H13" s="131"/>
      <c r="I13" s="132"/>
      <c r="J13" s="130"/>
      <c r="K13" s="129"/>
      <c r="L13" s="129"/>
      <c r="M13" s="129"/>
      <c r="N13" s="129"/>
      <c r="O13" s="129"/>
      <c r="P13" s="130"/>
    </row>
    <row r="14" spans="1:16" hidden="1" x14ac:dyDescent="0.25">
      <c r="A14" s="342" t="s">
        <v>263</v>
      </c>
      <c r="B14" s="337" t="s">
        <v>155</v>
      </c>
      <c r="D14" s="130"/>
      <c r="E14" s="129"/>
      <c r="F14" s="130"/>
      <c r="G14" s="131"/>
      <c r="H14" s="131"/>
      <c r="I14" s="132"/>
      <c r="J14" s="128"/>
      <c r="K14" s="129"/>
      <c r="L14" s="135"/>
      <c r="M14" s="135"/>
      <c r="N14" s="135"/>
      <c r="O14" s="129"/>
      <c r="P14" s="130"/>
    </row>
    <row r="15" spans="1:16" hidden="1" x14ac:dyDescent="0.25">
      <c r="A15" s="342" t="s">
        <v>276</v>
      </c>
      <c r="B15" s="337" t="s">
        <v>156</v>
      </c>
      <c r="D15" s="130"/>
      <c r="E15" s="129"/>
      <c r="F15" s="130"/>
      <c r="G15" s="131"/>
      <c r="H15" s="131"/>
      <c r="I15" s="132"/>
      <c r="J15" s="130"/>
      <c r="K15" s="133"/>
      <c r="L15" s="133"/>
      <c r="M15" s="133"/>
      <c r="N15" s="133"/>
      <c r="O15" s="132"/>
      <c r="P15" s="130"/>
    </row>
    <row r="16" spans="1:16" hidden="1" x14ac:dyDescent="0.25">
      <c r="A16" s="342" t="s">
        <v>277</v>
      </c>
      <c r="B16" s="337" t="s">
        <v>157</v>
      </c>
      <c r="D16" s="130"/>
      <c r="E16" s="129"/>
      <c r="F16" s="130"/>
      <c r="G16" s="131"/>
      <c r="H16" s="131"/>
      <c r="I16" s="132"/>
      <c r="J16" s="130"/>
      <c r="K16" s="137"/>
      <c r="L16" s="137"/>
      <c r="M16" s="137"/>
      <c r="N16" s="137"/>
      <c r="O16" s="132"/>
      <c r="P16" s="130"/>
    </row>
    <row r="17" spans="1:17" x14ac:dyDescent="0.25">
      <c r="A17" s="342" t="s">
        <v>263</v>
      </c>
      <c r="B17" s="338" t="s">
        <v>246</v>
      </c>
      <c r="D17" s="130"/>
      <c r="E17" s="129"/>
      <c r="F17" s="130"/>
      <c r="G17" s="131"/>
      <c r="H17" s="131"/>
      <c r="I17" s="132"/>
      <c r="J17" s="130"/>
      <c r="K17" s="129"/>
      <c r="L17" s="129"/>
      <c r="M17" s="129"/>
      <c r="N17" s="129"/>
      <c r="O17" s="133"/>
      <c r="P17" s="128"/>
    </row>
    <row r="18" spans="1:17" ht="3.75" customHeight="1" x14ac:dyDescent="0.25">
      <c r="N18" s="124"/>
    </row>
    <row r="19" spans="1:17" customFormat="1" ht="6" customHeight="1" x14ac:dyDescent="0.25">
      <c r="Q19" s="124"/>
    </row>
    <row r="20" spans="1:17" x14ac:dyDescent="0.25">
      <c r="J20" s="124"/>
      <c r="K20" s="124"/>
      <c r="L20" s="124"/>
    </row>
    <row r="21" spans="1:17" x14ac:dyDescent="0.25">
      <c r="J21" s="124"/>
      <c r="K21" s="124"/>
      <c r="L21" s="124"/>
      <c r="M21" s="124"/>
      <c r="N21" s="124"/>
    </row>
  </sheetData>
  <mergeCells count="5">
    <mergeCell ref="A2:B2"/>
    <mergeCell ref="E2:H2"/>
    <mergeCell ref="O2:P2"/>
    <mergeCell ref="I2:J2"/>
    <mergeCell ref="L2:N2"/>
  </mergeCells>
  <phoneticPr fontId="3" type="noConversion"/>
  <pageMargins left="0.78740157499999996" right="0.78740157499999996" top="0.984251969" bottom="0.984251969" header="0.4921259845" footer="0.4921259845"/>
  <pageSetup paperSize="9" scale="76" orientation="portrait" r:id="rId1"/>
  <headerFooter alignWithMargins="0"/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1"/>
  <sheetViews>
    <sheetView showGridLines="0" zoomScaleNormal="100" zoomScaleSheetLayoutView="100" workbookViewId="0"/>
  </sheetViews>
  <sheetFormatPr baseColWidth="10" defaultColWidth="11.44140625" defaultRowHeight="13.2" x14ac:dyDescent="0.25"/>
  <cols>
    <col min="1" max="1" width="2.44140625" style="2" customWidth="1"/>
    <col min="2" max="2" width="30.33203125" style="20" customWidth="1"/>
    <col min="3" max="3" width="7.88671875" style="20" customWidth="1"/>
    <col min="4" max="4" width="9.44140625" style="20" customWidth="1"/>
    <col min="5" max="5" width="8.6640625" style="20" customWidth="1"/>
    <col min="6" max="6" width="0.6640625" style="20" customWidth="1"/>
    <col min="7" max="7" width="32.6640625" style="10" customWidth="1"/>
    <col min="8" max="8" width="0.88671875" style="20" customWidth="1"/>
    <col min="9" max="9" width="59" style="6" customWidth="1"/>
    <col min="10" max="16384" width="11.44140625" style="2"/>
  </cols>
  <sheetData>
    <row r="1" spans="1:9" ht="17.399999999999999" x14ac:dyDescent="0.25">
      <c r="A1" s="71" t="s">
        <v>106</v>
      </c>
      <c r="B1" s="29"/>
      <c r="C1" s="29"/>
      <c r="D1" s="29"/>
      <c r="E1" s="29"/>
      <c r="F1" s="29"/>
      <c r="G1" s="28"/>
      <c r="H1" s="29"/>
    </row>
    <row r="2" spans="1:9" x14ac:dyDescent="0.25">
      <c r="A2" s="4"/>
      <c r="B2" s="29"/>
      <c r="C2" s="29"/>
      <c r="D2" s="29"/>
      <c r="E2" s="29"/>
      <c r="F2" s="29"/>
      <c r="G2" s="28"/>
      <c r="H2" s="29"/>
    </row>
    <row r="3" spans="1:9" s="3" customFormat="1" ht="15" customHeight="1" x14ac:dyDescent="0.25">
      <c r="A3" s="24"/>
      <c r="B3" s="26" t="s">
        <v>5</v>
      </c>
      <c r="C3" s="27" t="s">
        <v>0</v>
      </c>
      <c r="D3" s="27" t="s">
        <v>82</v>
      </c>
      <c r="E3" s="27" t="s">
        <v>1</v>
      </c>
      <c r="F3" s="29"/>
      <c r="G3" s="36"/>
      <c r="H3" s="27"/>
      <c r="I3" s="271" t="s">
        <v>93</v>
      </c>
    </row>
    <row r="4" spans="1:9" s="7" customFormat="1" ht="27" thickBot="1" x14ac:dyDescent="0.3">
      <c r="A4" s="7" t="s">
        <v>6</v>
      </c>
      <c r="B4" s="8" t="s">
        <v>7</v>
      </c>
      <c r="C4" s="270">
        <v>1</v>
      </c>
      <c r="D4" s="266" t="e">
        <f>AVERAGE(D5:D8)</f>
        <v>#DIV/0!</v>
      </c>
      <c r="E4" s="270">
        <v>30</v>
      </c>
      <c r="F4" s="29"/>
      <c r="G4" s="37" t="s">
        <v>81</v>
      </c>
      <c r="H4" s="27"/>
      <c r="I4" s="9"/>
    </row>
    <row r="5" spans="1:9" s="10" customFormat="1" ht="40.200000000000003" thickBot="1" x14ac:dyDescent="0.3">
      <c r="A5" s="28"/>
      <c r="B5" s="11" t="s">
        <v>8</v>
      </c>
      <c r="C5" s="267" t="s">
        <v>9</v>
      </c>
      <c r="D5" s="268"/>
      <c r="E5" s="269" t="s">
        <v>10</v>
      </c>
      <c r="F5" s="29"/>
      <c r="G5" s="295"/>
      <c r="H5" s="31"/>
      <c r="I5" s="296" t="s">
        <v>92</v>
      </c>
    </row>
    <row r="6" spans="1:9" s="10" customFormat="1" ht="40.200000000000003" thickBot="1" x14ac:dyDescent="0.3">
      <c r="A6" s="28"/>
      <c r="B6" s="11" t="s">
        <v>11</v>
      </c>
      <c r="C6" s="12" t="s">
        <v>12</v>
      </c>
      <c r="D6" s="13"/>
      <c r="E6" s="14" t="s">
        <v>13</v>
      </c>
      <c r="F6" s="29"/>
      <c r="G6" s="295"/>
      <c r="H6" s="31"/>
      <c r="I6" s="296" t="s">
        <v>14</v>
      </c>
    </row>
    <row r="7" spans="1:9" s="10" customFormat="1" ht="40.200000000000003" thickBot="1" x14ac:dyDescent="0.3">
      <c r="A7" s="28"/>
      <c r="B7" s="11" t="s">
        <v>15</v>
      </c>
      <c r="C7" s="12" t="s">
        <v>10</v>
      </c>
      <c r="D7" s="13"/>
      <c r="E7" s="14" t="s">
        <v>9</v>
      </c>
      <c r="F7" s="29"/>
      <c r="G7" s="295"/>
      <c r="H7" s="31"/>
      <c r="I7" s="296" t="s">
        <v>16</v>
      </c>
    </row>
    <row r="8" spans="1:9" s="10" customFormat="1" ht="27" thickBot="1" x14ac:dyDescent="0.3">
      <c r="A8" s="28"/>
      <c r="B8" s="89" t="s">
        <v>17</v>
      </c>
      <c r="C8" s="12"/>
      <c r="D8" s="13"/>
      <c r="E8" s="14"/>
      <c r="F8" s="29"/>
      <c r="G8" s="295"/>
      <c r="H8" s="31"/>
      <c r="I8" s="296" t="s">
        <v>18</v>
      </c>
    </row>
    <row r="9" spans="1:9" x14ac:dyDescent="0.25">
      <c r="A9" s="4"/>
      <c r="B9" s="29"/>
      <c r="C9" s="29"/>
      <c r="D9" s="29"/>
      <c r="E9" s="29"/>
      <c r="F9" s="29"/>
      <c r="G9" s="28"/>
      <c r="H9" s="29"/>
    </row>
    <row r="10" spans="1:9" s="7" customFormat="1" x14ac:dyDescent="0.25">
      <c r="A10" s="7" t="s">
        <v>19</v>
      </c>
      <c r="B10" s="8" t="s">
        <v>20</v>
      </c>
      <c r="C10" s="270">
        <v>1</v>
      </c>
      <c r="D10" s="15"/>
      <c r="E10" s="270">
        <v>30</v>
      </c>
      <c r="F10" s="29"/>
      <c r="G10" s="295"/>
      <c r="H10" s="27"/>
      <c r="I10" s="9"/>
    </row>
    <row r="11" spans="1:9" x14ac:dyDescent="0.25">
      <c r="B11" s="29"/>
      <c r="C11" s="29"/>
      <c r="D11" s="29"/>
      <c r="E11" s="29"/>
      <c r="F11" s="29"/>
      <c r="G11" s="28"/>
      <c r="H11" s="29"/>
    </row>
    <row r="12" spans="1:9" s="7" customFormat="1" ht="27" thickBot="1" x14ac:dyDescent="0.3">
      <c r="A12" s="7" t="s">
        <v>21</v>
      </c>
      <c r="B12" s="8" t="s">
        <v>22</v>
      </c>
      <c r="C12" s="270">
        <f>$C$4</f>
        <v>1</v>
      </c>
      <c r="D12" s="266" t="e">
        <f>AVERAGE(D13:D17)</f>
        <v>#DIV/0!</v>
      </c>
      <c r="E12" s="270">
        <f>$E$4</f>
        <v>30</v>
      </c>
      <c r="F12" s="29"/>
      <c r="G12" s="37"/>
      <c r="H12" s="27"/>
      <c r="I12" s="9"/>
    </row>
    <row r="13" spans="1:9" s="10" customFormat="1" ht="40.200000000000003" thickBot="1" x14ac:dyDescent="0.3">
      <c r="A13" s="28"/>
      <c r="B13" s="11" t="s">
        <v>23</v>
      </c>
      <c r="C13" s="267" t="s">
        <v>24</v>
      </c>
      <c r="D13" s="268"/>
      <c r="E13" s="269" t="s">
        <v>10</v>
      </c>
      <c r="F13" s="29"/>
      <c r="G13" s="295"/>
      <c r="H13" s="31"/>
      <c r="I13" s="296" t="s">
        <v>25</v>
      </c>
    </row>
    <row r="14" spans="1:9" s="10" customFormat="1" ht="27" thickBot="1" x14ac:dyDescent="0.3">
      <c r="A14" s="28"/>
      <c r="B14" s="11" t="s">
        <v>26</v>
      </c>
      <c r="C14" s="12" t="s">
        <v>9</v>
      </c>
      <c r="D14" s="13"/>
      <c r="E14" s="14" t="s">
        <v>10</v>
      </c>
      <c r="F14" s="29"/>
      <c r="G14" s="295"/>
      <c r="H14" s="31"/>
      <c r="I14" s="296" t="s">
        <v>27</v>
      </c>
    </row>
    <row r="15" spans="1:9" s="10" customFormat="1" ht="40.200000000000003" thickBot="1" x14ac:dyDescent="0.3">
      <c r="A15" s="28"/>
      <c r="B15" s="11" t="s">
        <v>28</v>
      </c>
      <c r="C15" s="12" t="s">
        <v>9</v>
      </c>
      <c r="D15" s="13"/>
      <c r="E15" s="14" t="s">
        <v>10</v>
      </c>
      <c r="F15" s="29"/>
      <c r="G15" s="295"/>
      <c r="H15" s="31"/>
      <c r="I15" s="296" t="s">
        <v>29</v>
      </c>
    </row>
    <row r="16" spans="1:9" s="10" customFormat="1" ht="40.200000000000003" thickBot="1" x14ac:dyDescent="0.3">
      <c r="A16" s="28"/>
      <c r="B16" s="11" t="s">
        <v>30</v>
      </c>
      <c r="C16" s="12" t="s">
        <v>12</v>
      </c>
      <c r="D16" s="13"/>
      <c r="E16" s="14" t="s">
        <v>13</v>
      </c>
      <c r="F16" s="29"/>
      <c r="G16" s="295"/>
      <c r="H16" s="31"/>
      <c r="I16" s="296" t="s">
        <v>31</v>
      </c>
    </row>
    <row r="17" spans="1:9" s="10" customFormat="1" ht="27" thickBot="1" x14ac:dyDescent="0.3">
      <c r="A17" s="28"/>
      <c r="B17" s="89" t="s">
        <v>32</v>
      </c>
      <c r="C17" s="12"/>
      <c r="D17" s="13"/>
      <c r="E17" s="14"/>
      <c r="F17" s="29"/>
      <c r="G17" s="295"/>
      <c r="H17" s="31"/>
      <c r="I17" s="296" t="s">
        <v>18</v>
      </c>
    </row>
    <row r="18" spans="1:9" x14ac:dyDescent="0.25">
      <c r="A18" s="4"/>
      <c r="B18" s="29"/>
      <c r="C18" s="29"/>
      <c r="D18" s="29"/>
      <c r="E18" s="29"/>
      <c r="F18" s="29"/>
      <c r="G18" s="28"/>
      <c r="H18" s="29"/>
    </row>
    <row r="19" spans="1:9" s="3" customFormat="1" ht="15" customHeight="1" x14ac:dyDescent="0.25">
      <c r="A19" s="24"/>
      <c r="B19" s="26" t="s">
        <v>5</v>
      </c>
      <c r="C19" s="27" t="s">
        <v>0</v>
      </c>
      <c r="D19" s="27" t="s">
        <v>82</v>
      </c>
      <c r="E19" s="27" t="s">
        <v>1</v>
      </c>
      <c r="F19" s="29"/>
      <c r="G19" s="36"/>
      <c r="H19" s="27"/>
      <c r="I19" s="6"/>
    </row>
    <row r="20" spans="1:9" s="16" customFormat="1" ht="13.8" thickBot="1" x14ac:dyDescent="0.3">
      <c r="A20" s="16" t="s">
        <v>33</v>
      </c>
      <c r="B20" s="17" t="s">
        <v>34</v>
      </c>
      <c r="C20" s="270">
        <f>$C$4</f>
        <v>1</v>
      </c>
      <c r="D20" s="266" t="e">
        <f>AVERAGE(D21:D26)</f>
        <v>#DIV/0!</v>
      </c>
      <c r="E20" s="270">
        <f>$E$4</f>
        <v>30</v>
      </c>
      <c r="F20" s="29"/>
      <c r="G20" s="37"/>
      <c r="H20" s="27"/>
      <c r="I20" s="18"/>
    </row>
    <row r="21" spans="1:9" s="10" customFormat="1" ht="40.200000000000003" thickBot="1" x14ac:dyDescent="0.3">
      <c r="A21" s="28"/>
      <c r="B21" s="11" t="s">
        <v>35</v>
      </c>
      <c r="C21" s="267" t="s">
        <v>24</v>
      </c>
      <c r="D21" s="268"/>
      <c r="E21" s="269" t="s">
        <v>10</v>
      </c>
      <c r="F21" s="29"/>
      <c r="G21" s="295"/>
      <c r="H21" s="31"/>
      <c r="I21" s="296" t="s">
        <v>36</v>
      </c>
    </row>
    <row r="22" spans="1:9" s="10" customFormat="1" ht="40.200000000000003" thickBot="1" x14ac:dyDescent="0.3">
      <c r="A22" s="28"/>
      <c r="B22" s="11" t="s">
        <v>37</v>
      </c>
      <c r="C22" s="12" t="s">
        <v>24</v>
      </c>
      <c r="D22" s="13"/>
      <c r="E22" s="14" t="s">
        <v>10</v>
      </c>
      <c r="F22" s="29"/>
      <c r="G22" s="295"/>
      <c r="H22" s="31"/>
      <c r="I22" s="296" t="s">
        <v>38</v>
      </c>
    </row>
    <row r="23" spans="1:9" s="10" customFormat="1" ht="27" thickBot="1" x14ac:dyDescent="0.3">
      <c r="A23" s="28"/>
      <c r="B23" s="11" t="s">
        <v>39</v>
      </c>
      <c r="C23" s="12" t="s">
        <v>24</v>
      </c>
      <c r="D23" s="13"/>
      <c r="E23" s="14" t="s">
        <v>10</v>
      </c>
      <c r="F23" s="29"/>
      <c r="G23" s="295"/>
      <c r="H23" s="31"/>
      <c r="I23" s="296" t="s">
        <v>40</v>
      </c>
    </row>
    <row r="24" spans="1:9" s="10" customFormat="1" ht="13.8" thickBot="1" x14ac:dyDescent="0.3">
      <c r="A24" s="28"/>
      <c r="B24" s="11" t="s">
        <v>41</v>
      </c>
      <c r="C24" s="12" t="s">
        <v>24</v>
      </c>
      <c r="D24" s="13"/>
      <c r="E24" s="14" t="s">
        <v>10</v>
      </c>
      <c r="F24" s="29"/>
      <c r="G24" s="295"/>
      <c r="H24" s="31"/>
      <c r="I24" s="296" t="s">
        <v>42</v>
      </c>
    </row>
    <row r="25" spans="1:9" s="10" customFormat="1" ht="27" thickBot="1" x14ac:dyDescent="0.3">
      <c r="A25" s="28"/>
      <c r="B25" s="11" t="s">
        <v>43</v>
      </c>
      <c r="C25" s="12" t="s">
        <v>24</v>
      </c>
      <c r="D25" s="13"/>
      <c r="E25" s="14" t="s">
        <v>10</v>
      </c>
      <c r="F25" s="29"/>
      <c r="G25" s="295"/>
      <c r="H25" s="31"/>
      <c r="I25" s="296" t="s">
        <v>44</v>
      </c>
    </row>
    <row r="26" spans="1:9" s="10" customFormat="1" ht="27" thickBot="1" x14ac:dyDescent="0.3">
      <c r="A26" s="28"/>
      <c r="B26" s="89" t="s">
        <v>45</v>
      </c>
      <c r="C26" s="12"/>
      <c r="D26" s="13"/>
      <c r="E26" s="14"/>
      <c r="F26" s="29"/>
      <c r="G26" s="295"/>
      <c r="H26" s="31"/>
      <c r="I26" s="296" t="s">
        <v>18</v>
      </c>
    </row>
    <row r="27" spans="1:9" x14ac:dyDescent="0.25">
      <c r="A27" s="4"/>
      <c r="B27" s="29"/>
      <c r="C27" s="29"/>
      <c r="D27" s="29"/>
      <c r="E27" s="29"/>
      <c r="F27" s="29"/>
      <c r="G27" s="28"/>
      <c r="H27" s="29"/>
    </row>
    <row r="28" spans="1:9" s="16" customFormat="1" ht="27" thickBot="1" x14ac:dyDescent="0.3">
      <c r="A28" s="16" t="s">
        <v>46</v>
      </c>
      <c r="B28" s="17" t="s">
        <v>47</v>
      </c>
      <c r="C28" s="270">
        <f>$C$4</f>
        <v>1</v>
      </c>
      <c r="D28" s="266" t="e">
        <f>AVERAGE(D29:D31)</f>
        <v>#DIV/0!</v>
      </c>
      <c r="E28" s="270">
        <f>$E$4</f>
        <v>30</v>
      </c>
      <c r="F28" s="29"/>
      <c r="G28" s="37"/>
      <c r="H28" s="27"/>
      <c r="I28" s="19"/>
    </row>
    <row r="29" spans="1:9" s="10" customFormat="1" ht="40.200000000000003" thickBot="1" x14ac:dyDescent="0.3">
      <c r="A29" s="28"/>
      <c r="B29" s="11" t="s">
        <v>48</v>
      </c>
      <c r="C29" s="267" t="s">
        <v>49</v>
      </c>
      <c r="D29" s="268"/>
      <c r="E29" s="269" t="s">
        <v>50</v>
      </c>
      <c r="F29" s="29"/>
      <c r="G29" s="295"/>
      <c r="H29" s="31"/>
      <c r="I29" s="296" t="s">
        <v>51</v>
      </c>
    </row>
    <row r="30" spans="1:9" s="10" customFormat="1" ht="27" thickBot="1" x14ac:dyDescent="0.3">
      <c r="A30" s="28"/>
      <c r="B30" s="11" t="s">
        <v>52</v>
      </c>
      <c r="C30" s="12" t="s">
        <v>147</v>
      </c>
      <c r="D30" s="13"/>
      <c r="E30" s="14" t="s">
        <v>53</v>
      </c>
      <c r="F30" s="29"/>
      <c r="G30" s="295"/>
      <c r="H30" s="31"/>
      <c r="I30" s="296" t="s">
        <v>54</v>
      </c>
    </row>
    <row r="31" spans="1:9" s="10" customFormat="1" ht="27" thickBot="1" x14ac:dyDescent="0.3">
      <c r="A31" s="28"/>
      <c r="B31" s="89" t="s">
        <v>32</v>
      </c>
      <c r="C31" s="12"/>
      <c r="D31" s="13"/>
      <c r="E31" s="14"/>
      <c r="F31" s="29"/>
      <c r="G31" s="295"/>
      <c r="H31" s="31"/>
      <c r="I31" s="296" t="s">
        <v>18</v>
      </c>
    </row>
    <row r="32" spans="1:9" x14ac:dyDescent="0.25">
      <c r="A32" s="4"/>
      <c r="B32" s="29"/>
      <c r="C32" s="29"/>
      <c r="D32" s="29"/>
      <c r="E32" s="29"/>
      <c r="F32" s="29"/>
      <c r="G32" s="35"/>
      <c r="H32" s="29"/>
    </row>
    <row r="33" spans="1:9" s="16" customFormat="1" ht="27" thickBot="1" x14ac:dyDescent="0.3">
      <c r="A33" s="16" t="s">
        <v>55</v>
      </c>
      <c r="B33" s="17" t="s">
        <v>56</v>
      </c>
      <c r="C33" s="270">
        <f>$C$4</f>
        <v>1</v>
      </c>
      <c r="D33" s="266" t="e">
        <f>AVERAGE(D34:D36)</f>
        <v>#DIV/0!</v>
      </c>
      <c r="E33" s="270">
        <f>$E$4</f>
        <v>30</v>
      </c>
      <c r="F33" s="29"/>
      <c r="G33" s="37"/>
      <c r="H33" s="27"/>
      <c r="I33" s="18"/>
    </row>
    <row r="34" spans="1:9" s="10" customFormat="1" ht="27" thickBot="1" x14ac:dyDescent="0.3">
      <c r="A34" s="28"/>
      <c r="B34" s="11" t="s">
        <v>57</v>
      </c>
      <c r="C34" s="267" t="s">
        <v>24</v>
      </c>
      <c r="D34" s="268"/>
      <c r="E34" s="269" t="s">
        <v>10</v>
      </c>
      <c r="F34" s="29"/>
      <c r="G34" s="295"/>
      <c r="H34" s="31"/>
      <c r="I34" s="296" t="s">
        <v>58</v>
      </c>
    </row>
    <row r="35" spans="1:9" s="10" customFormat="1" ht="27" thickBot="1" x14ac:dyDescent="0.3">
      <c r="A35" s="28"/>
      <c r="B35" s="11" t="s">
        <v>59</v>
      </c>
      <c r="C35" s="12" t="s">
        <v>24</v>
      </c>
      <c r="D35" s="13"/>
      <c r="E35" s="14" t="s">
        <v>10</v>
      </c>
      <c r="F35" s="29"/>
      <c r="G35" s="295"/>
      <c r="H35" s="31"/>
      <c r="I35" s="296" t="s">
        <v>60</v>
      </c>
    </row>
    <row r="36" spans="1:9" s="10" customFormat="1" ht="27" thickBot="1" x14ac:dyDescent="0.3">
      <c r="A36" s="28"/>
      <c r="B36" s="89" t="s">
        <v>32</v>
      </c>
      <c r="C36" s="12"/>
      <c r="D36" s="13"/>
      <c r="E36" s="14"/>
      <c r="F36" s="29"/>
      <c r="G36" s="295"/>
      <c r="H36" s="31"/>
      <c r="I36" s="296" t="s">
        <v>18</v>
      </c>
    </row>
    <row r="37" spans="1:9" x14ac:dyDescent="0.25">
      <c r="A37" s="4"/>
      <c r="B37" s="29"/>
      <c r="C37" s="29"/>
      <c r="D37" s="29"/>
      <c r="E37" s="29"/>
      <c r="F37" s="29"/>
      <c r="G37" s="28"/>
      <c r="H37" s="29"/>
    </row>
    <row r="38" spans="1:9" s="3" customFormat="1" ht="13.8" thickBot="1" x14ac:dyDescent="0.3">
      <c r="A38" s="21"/>
      <c r="B38" s="22" t="s">
        <v>3</v>
      </c>
      <c r="C38" s="23"/>
      <c r="D38" s="266" t="e">
        <f>D33+D28+D20+D12+D10+D4</f>
        <v>#DIV/0!</v>
      </c>
      <c r="E38" s="16"/>
      <c r="F38" s="29"/>
      <c r="G38" s="38"/>
      <c r="H38" s="32"/>
    </row>
    <row r="39" spans="1:9" ht="13.8" thickBot="1" x14ac:dyDescent="0.3">
      <c r="A39" s="4"/>
      <c r="B39" s="29"/>
      <c r="C39" s="29"/>
      <c r="E39" s="29"/>
      <c r="F39" s="29"/>
      <c r="G39" s="28"/>
      <c r="H39" s="29"/>
    </row>
    <row r="40" spans="1:9" ht="18" thickBot="1" x14ac:dyDescent="0.35">
      <c r="A40" s="24"/>
      <c r="B40" s="25"/>
      <c r="C40" s="30" t="s">
        <v>4</v>
      </c>
      <c r="D40" s="265" t="e">
        <f>IF(D38&lt;120,0.0083*D38+0.5,0.025*D38-1.5)</f>
        <v>#DIV/0!</v>
      </c>
      <c r="E40" s="4"/>
      <c r="F40" s="29"/>
      <c r="G40" s="39"/>
      <c r="H40" s="4"/>
    </row>
    <row r="41" spans="1:9" x14ac:dyDescent="0.25">
      <c r="A41" s="4"/>
      <c r="B41" s="29"/>
      <c r="C41" s="29"/>
      <c r="D41" s="29"/>
      <c r="E41" s="29"/>
      <c r="F41" s="29"/>
      <c r="G41" s="28"/>
      <c r="H41" s="29"/>
    </row>
  </sheetData>
  <phoneticPr fontId="8" type="noConversion"/>
  <conditionalFormatting sqref="D5:D8 D13:D17 D21:D26 D29:D31 D34:D36">
    <cfRule type="expression" dxfId="0" priority="1" stopIfTrue="1">
      <formula>$D5&gt;30</formula>
    </cfRule>
  </conditionalFormatting>
  <printOptions horizontalCentered="1"/>
  <pageMargins left="0.47244094488188981" right="0.47244094488188981" top="0.59055118110236227" bottom="0.47244094488188981" header="0.31496062992125984" footer="0.27559055118110237"/>
  <pageSetup paperSize="9" scale="96" fitToHeight="0" orientation="portrait" horizontalDpi="300" r:id="rId1"/>
  <headerFooter alignWithMargins="0">
    <oddFooter>&amp;L&amp;8Leitfaden Kostenabschätzungvon Planungsleistungen / &amp;A</oddFooter>
  </headerFooter>
  <rowBreaks count="1" manualBreakCount="1">
    <brk id="27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58"/>
  <sheetViews>
    <sheetView showGridLines="0" zoomScaleNormal="100" zoomScaleSheetLayoutView="55" workbookViewId="0"/>
  </sheetViews>
  <sheetFormatPr baseColWidth="10" defaultColWidth="11.44140625" defaultRowHeight="15" x14ac:dyDescent="0.25"/>
  <cols>
    <col min="1" max="1" width="8.33203125" style="43" customWidth="1"/>
    <col min="2" max="2" width="37.33203125" style="43" customWidth="1"/>
    <col min="3" max="3" width="1" style="43" customWidth="1"/>
    <col min="4" max="4" width="12.88671875" style="43" customWidth="1"/>
    <col min="5" max="5" width="9.33203125" style="43" customWidth="1"/>
    <col min="6" max="6" width="8.109375" style="43" customWidth="1"/>
    <col min="7" max="7" width="9" style="43" customWidth="1"/>
    <col min="8" max="8" width="11.88671875" style="43" customWidth="1"/>
    <col min="9" max="9" width="16.33203125" style="43" customWidth="1"/>
    <col min="10" max="10" width="8.109375" style="43" customWidth="1"/>
    <col min="11" max="11" width="7.6640625" style="43" customWidth="1"/>
    <col min="12" max="12" width="7.109375" style="43" customWidth="1"/>
    <col min="13" max="13" width="2.33203125" style="43" customWidth="1"/>
    <col min="14" max="14" width="27.44140625" style="43" customWidth="1"/>
    <col min="15" max="15" width="11.44140625" style="43"/>
    <col min="16" max="16" width="12" style="43" bestFit="1" customWidth="1"/>
    <col min="17" max="17" width="11.88671875" style="43" bestFit="1" customWidth="1"/>
    <col min="18" max="16384" width="11.44140625" style="43"/>
  </cols>
  <sheetData>
    <row r="1" spans="1:16" ht="17.399999999999999" x14ac:dyDescent="0.3">
      <c r="A1" s="72" t="s">
        <v>230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6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6" s="34" customFormat="1" ht="15.6" x14ac:dyDescent="0.3">
      <c r="A3" s="33" t="s">
        <v>61</v>
      </c>
      <c r="B3" s="33"/>
      <c r="C3" s="33"/>
      <c r="D3" s="353" t="str">
        <f>IF(Leistungsumfang!D3:I3="","",Leistungsumfang!D3:I3)</f>
        <v/>
      </c>
      <c r="E3" s="353"/>
      <c r="F3" s="353"/>
      <c r="G3" s="353"/>
      <c r="H3" s="353"/>
      <c r="I3" s="353"/>
      <c r="J3" s="353"/>
      <c r="K3" s="353"/>
      <c r="L3" s="353"/>
      <c r="M3" s="43"/>
    </row>
    <row r="4" spans="1:16" s="34" customFormat="1" ht="15.6" x14ac:dyDescent="0.3">
      <c r="A4" s="33" t="s">
        <v>62</v>
      </c>
      <c r="B4" s="33"/>
      <c r="C4" s="33"/>
      <c r="D4" s="353" t="str">
        <f>IF(Leistungsumfang!D4:I4="","",Leistungsumfang!D4:I4)</f>
        <v/>
      </c>
      <c r="E4" s="353"/>
      <c r="F4" s="353"/>
      <c r="G4" s="353"/>
      <c r="H4" s="353"/>
      <c r="I4" s="353"/>
      <c r="J4" s="353"/>
      <c r="K4" s="353"/>
      <c r="L4" s="353"/>
      <c r="M4" s="43"/>
    </row>
    <row r="5" spans="1:16" s="34" customFormat="1" ht="15.6" x14ac:dyDescent="0.3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43"/>
    </row>
    <row r="6" spans="1:16" x14ac:dyDescent="0.25">
      <c r="A6" s="42"/>
      <c r="B6" s="42" t="s">
        <v>63</v>
      </c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6" s="85" customFormat="1" ht="17.25" customHeight="1" x14ac:dyDescent="0.25">
      <c r="A7" s="66"/>
      <c r="B7" s="59" t="s">
        <v>64</v>
      </c>
      <c r="C7" s="66"/>
      <c r="D7" s="369">
        <f>'Eingabe Stundensatz'!B3</f>
        <v>0</v>
      </c>
      <c r="E7" s="369"/>
      <c r="F7" s="66" t="s">
        <v>73</v>
      </c>
      <c r="G7" s="42"/>
      <c r="H7" s="42"/>
      <c r="I7" s="66"/>
      <c r="J7" s="66"/>
      <c r="K7" s="66"/>
      <c r="L7" s="66"/>
      <c r="M7" s="94"/>
      <c r="N7" s="350" t="s">
        <v>94</v>
      </c>
    </row>
    <row r="8" spans="1:16" s="85" customFormat="1" ht="17.25" customHeight="1" x14ac:dyDescent="0.25">
      <c r="A8" s="66"/>
      <c r="B8" s="59" t="s">
        <v>104</v>
      </c>
      <c r="C8" s="66"/>
      <c r="D8" s="369" t="e">
        <f>Projektklassenfaktor!D40</f>
        <v>#DIV/0!</v>
      </c>
      <c r="E8" s="369"/>
      <c r="F8" s="66" t="s">
        <v>74</v>
      </c>
      <c r="G8" s="42"/>
      <c r="H8" s="42"/>
      <c r="I8" s="66"/>
      <c r="J8" s="66"/>
      <c r="K8" s="66"/>
      <c r="L8" s="66"/>
      <c r="M8" s="94"/>
      <c r="N8" s="370"/>
    </row>
    <row r="9" spans="1:16" s="85" customFormat="1" ht="17.25" customHeight="1" x14ac:dyDescent="0.25">
      <c r="A9" s="66"/>
      <c r="B9" s="59" t="s">
        <v>121</v>
      </c>
      <c r="C9" s="66"/>
      <c r="D9" s="375"/>
      <c r="E9" s="375"/>
      <c r="F9" s="66" t="s">
        <v>122</v>
      </c>
      <c r="G9" s="42"/>
      <c r="H9" s="42"/>
      <c r="I9" s="66"/>
      <c r="J9" s="66"/>
      <c r="K9" s="66"/>
      <c r="L9" s="66"/>
      <c r="M9" s="94"/>
      <c r="N9" s="370"/>
    </row>
    <row r="10" spans="1:16" s="85" customFormat="1" ht="17.25" customHeight="1" x14ac:dyDescent="0.25">
      <c r="A10" s="66"/>
      <c r="B10" s="59" t="s">
        <v>206</v>
      </c>
      <c r="C10" s="66"/>
      <c r="D10" s="369">
        <f>Projektannahmen!B5</f>
        <v>0</v>
      </c>
      <c r="E10" s="369"/>
      <c r="F10" s="66" t="s">
        <v>167</v>
      </c>
      <c r="G10" s="42"/>
      <c r="H10" s="42"/>
      <c r="I10" s="66"/>
      <c r="J10" s="66"/>
      <c r="K10" s="66"/>
      <c r="L10" s="66"/>
      <c r="M10" s="94"/>
      <c r="N10" s="370"/>
    </row>
    <row r="11" spans="1:16" s="85" customFormat="1" ht="17.25" customHeight="1" x14ac:dyDescent="0.25">
      <c r="A11" s="66"/>
      <c r="B11" s="59" t="s">
        <v>89</v>
      </c>
      <c r="C11" s="66"/>
      <c r="D11" s="376">
        <f>Projektannahmen!B6</f>
        <v>0</v>
      </c>
      <c r="E11" s="376"/>
      <c r="F11" s="66" t="s">
        <v>90</v>
      </c>
      <c r="G11" s="42"/>
      <c r="H11" s="42"/>
      <c r="I11" s="85" t="s">
        <v>105</v>
      </c>
      <c r="J11" s="275">
        <f>Projektannahmen!B7</f>
        <v>0</v>
      </c>
      <c r="K11" s="66" t="s">
        <v>91</v>
      </c>
      <c r="L11" s="66"/>
      <c r="M11" s="94"/>
      <c r="N11" s="371"/>
    </row>
    <row r="12" spans="1:16" ht="15.6" thickBot="1" x14ac:dyDescent="0.3">
      <c r="A12" s="42"/>
      <c r="C12" s="42"/>
      <c r="D12" s="44"/>
      <c r="E12" s="42"/>
      <c r="F12" s="42"/>
      <c r="G12" s="42"/>
      <c r="H12" s="42"/>
      <c r="I12" s="42"/>
      <c r="J12" s="42"/>
      <c r="K12" s="42"/>
      <c r="P12" s="85"/>
    </row>
    <row r="13" spans="1:16" s="60" customFormat="1" ht="25.5" customHeight="1" thickBot="1" x14ac:dyDescent="0.3">
      <c r="A13" s="68" t="s">
        <v>65</v>
      </c>
      <c r="B13" s="70" t="s">
        <v>66</v>
      </c>
      <c r="C13" s="50"/>
      <c r="D13" s="358" t="s">
        <v>67</v>
      </c>
      <c r="E13" s="359"/>
      <c r="F13" s="359"/>
      <c r="G13" s="359"/>
      <c r="H13" s="359"/>
      <c r="I13" s="359"/>
      <c r="J13" s="359"/>
      <c r="K13" s="359"/>
      <c r="L13" s="360"/>
      <c r="M13" s="43"/>
      <c r="P13" s="85"/>
    </row>
    <row r="14" spans="1:16" s="1" customFormat="1" ht="6" customHeight="1" thickBot="1" x14ac:dyDescent="0.3">
      <c r="A14" s="61"/>
      <c r="B14" s="61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43"/>
    </row>
    <row r="15" spans="1:16" s="1" customFormat="1" ht="66" x14ac:dyDescent="0.25">
      <c r="A15" s="363" t="s">
        <v>68</v>
      </c>
      <c r="B15" s="364"/>
      <c r="C15" s="50"/>
      <c r="D15" s="112" t="s">
        <v>146</v>
      </c>
      <c r="E15" s="113"/>
      <c r="F15" s="113"/>
      <c r="G15" s="113" t="s">
        <v>120</v>
      </c>
      <c r="H15" s="114" t="s">
        <v>132</v>
      </c>
      <c r="I15" s="114" t="s">
        <v>119</v>
      </c>
      <c r="J15" s="114" t="s">
        <v>124</v>
      </c>
      <c r="K15" s="372" t="s">
        <v>77</v>
      </c>
      <c r="L15" s="373"/>
      <c r="M15" s="43"/>
      <c r="N15" s="374" t="s">
        <v>95</v>
      </c>
    </row>
    <row r="16" spans="1:16" s="1" customFormat="1" x14ac:dyDescent="0.25">
      <c r="A16" s="365"/>
      <c r="B16" s="366"/>
      <c r="C16" s="50"/>
      <c r="D16" s="107" t="s">
        <v>126</v>
      </c>
      <c r="E16" s="108"/>
      <c r="F16" s="108"/>
      <c r="G16" s="108" t="s">
        <v>116</v>
      </c>
      <c r="H16" s="108" t="s">
        <v>116</v>
      </c>
      <c r="I16" s="108" t="s">
        <v>117</v>
      </c>
      <c r="J16" s="108" t="s">
        <v>114</v>
      </c>
      <c r="K16" s="354"/>
      <c r="L16" s="355"/>
      <c r="M16" s="43"/>
      <c r="N16" s="374"/>
      <c r="P16" s="202"/>
    </row>
    <row r="17" spans="1:16" s="1" customFormat="1" ht="15.6" thickBot="1" x14ac:dyDescent="0.3">
      <c r="A17" s="367"/>
      <c r="B17" s="368"/>
      <c r="C17" s="50"/>
      <c r="D17" s="115" t="s">
        <v>127</v>
      </c>
      <c r="E17" s="116"/>
      <c r="F17" s="116"/>
      <c r="G17" s="116" t="s">
        <v>107</v>
      </c>
      <c r="H17" s="116" t="s">
        <v>129</v>
      </c>
      <c r="I17" s="116" t="s">
        <v>128</v>
      </c>
      <c r="J17" s="116"/>
      <c r="K17" s="356"/>
      <c r="L17" s="357"/>
      <c r="M17" s="43"/>
      <c r="N17" s="374"/>
      <c r="P17" s="202"/>
    </row>
    <row r="18" spans="1:16" s="1" customFormat="1" x14ac:dyDescent="0.25">
      <c r="A18" s="104"/>
      <c r="B18" s="104"/>
      <c r="C18" s="104"/>
      <c r="D18" s="104"/>
      <c r="E18" s="104"/>
      <c r="F18" s="104"/>
      <c r="G18" s="104"/>
      <c r="H18" s="105"/>
      <c r="I18" s="105"/>
      <c r="J18" s="104"/>
      <c r="K18" s="104"/>
      <c r="L18" s="104"/>
      <c r="M18" s="43"/>
      <c r="N18" s="374"/>
      <c r="P18" s="303"/>
    </row>
    <row r="19" spans="1:16" s="52" customFormat="1" x14ac:dyDescent="0.25">
      <c r="A19" s="54" t="s">
        <v>254</v>
      </c>
      <c r="B19" s="51" t="s">
        <v>245</v>
      </c>
      <c r="C19" s="53"/>
      <c r="D19" s="119"/>
      <c r="E19" s="120"/>
      <c r="F19" s="120"/>
      <c r="G19" s="119"/>
      <c r="H19" s="103">
        <f t="shared" ref="H19:H27" si="0">D19*$D$9+G19</f>
        <v>0</v>
      </c>
      <c r="I19" s="98">
        <f t="shared" ref="I19:I27" si="1">H19*$D$7</f>
        <v>0</v>
      </c>
      <c r="J19" s="62" t="e">
        <f t="shared" ref="J19:J27" si="2">I19/I$53</f>
        <v>#DIV/0!</v>
      </c>
      <c r="K19" s="348"/>
      <c r="L19" s="349"/>
      <c r="M19" s="43"/>
      <c r="N19" s="374"/>
      <c r="P19" s="304"/>
    </row>
    <row r="20" spans="1:16" s="52" customFormat="1" x14ac:dyDescent="0.25">
      <c r="A20" s="56" t="s">
        <v>255</v>
      </c>
      <c r="B20" s="51" t="s">
        <v>251</v>
      </c>
      <c r="C20" s="53"/>
      <c r="D20" s="119"/>
      <c r="E20" s="120"/>
      <c r="F20" s="120"/>
      <c r="G20" s="119"/>
      <c r="H20" s="103">
        <f t="shared" si="0"/>
        <v>0</v>
      </c>
      <c r="I20" s="98">
        <f t="shared" si="1"/>
        <v>0</v>
      </c>
      <c r="J20" s="62" t="e">
        <f t="shared" si="2"/>
        <v>#DIV/0!</v>
      </c>
      <c r="K20" s="348"/>
      <c r="L20" s="349"/>
      <c r="M20" s="43"/>
      <c r="N20" s="374"/>
      <c r="P20" s="304"/>
    </row>
    <row r="21" spans="1:16" s="52" customFormat="1" x14ac:dyDescent="0.25">
      <c r="A21" s="58" t="s">
        <v>256</v>
      </c>
      <c r="B21" s="55" t="s">
        <v>246</v>
      </c>
      <c r="C21" s="53"/>
      <c r="D21" s="119"/>
      <c r="E21" s="120"/>
      <c r="F21" s="120"/>
      <c r="G21" s="119"/>
      <c r="H21" s="103">
        <f t="shared" si="0"/>
        <v>0</v>
      </c>
      <c r="I21" s="98">
        <f t="shared" si="1"/>
        <v>0</v>
      </c>
      <c r="J21" s="62" t="e">
        <f t="shared" si="2"/>
        <v>#DIV/0!</v>
      </c>
      <c r="K21" s="348"/>
      <c r="L21" s="349"/>
      <c r="M21" s="43"/>
      <c r="N21" s="374"/>
      <c r="P21" s="304"/>
    </row>
    <row r="22" spans="1:16" s="52" customFormat="1" hidden="1" x14ac:dyDescent="0.25">
      <c r="A22" s="58" t="s">
        <v>87</v>
      </c>
      <c r="B22" s="55" t="s">
        <v>236</v>
      </c>
      <c r="C22" s="53"/>
      <c r="D22" s="119"/>
      <c r="E22" s="120"/>
      <c r="F22" s="120"/>
      <c r="G22" s="119"/>
      <c r="H22" s="103">
        <f t="shared" si="0"/>
        <v>0</v>
      </c>
      <c r="I22" s="98">
        <f t="shared" si="1"/>
        <v>0</v>
      </c>
      <c r="J22" s="62" t="e">
        <f t="shared" si="2"/>
        <v>#DIV/0!</v>
      </c>
      <c r="K22" s="348"/>
      <c r="L22" s="349"/>
      <c r="M22" s="43"/>
      <c r="N22" s="374"/>
      <c r="P22" s="304"/>
    </row>
    <row r="23" spans="1:16" s="52" customFormat="1" hidden="1" x14ac:dyDescent="0.25">
      <c r="A23" s="58" t="s">
        <v>87</v>
      </c>
      <c r="B23" s="55" t="s">
        <v>231</v>
      </c>
      <c r="C23" s="53"/>
      <c r="D23" s="119">
        <v>0</v>
      </c>
      <c r="E23" s="120"/>
      <c r="F23" s="120"/>
      <c r="G23" s="119">
        <v>0</v>
      </c>
      <c r="H23" s="103">
        <f t="shared" si="0"/>
        <v>0</v>
      </c>
      <c r="I23" s="98">
        <f t="shared" si="1"/>
        <v>0</v>
      </c>
      <c r="J23" s="62" t="e">
        <f t="shared" si="2"/>
        <v>#DIV/0!</v>
      </c>
      <c r="K23" s="348"/>
      <c r="L23" s="349"/>
      <c r="M23" s="43"/>
      <c r="N23" s="374"/>
      <c r="P23" s="304"/>
    </row>
    <row r="24" spans="1:16" s="52" customFormat="1" hidden="1" x14ac:dyDescent="0.25">
      <c r="A24" s="58" t="s">
        <v>87</v>
      </c>
      <c r="B24" s="55" t="s">
        <v>232</v>
      </c>
      <c r="C24" s="53"/>
      <c r="D24" s="119">
        <v>0</v>
      </c>
      <c r="E24" s="120"/>
      <c r="F24" s="120"/>
      <c r="G24" s="119">
        <v>0</v>
      </c>
      <c r="H24" s="103">
        <f t="shared" si="0"/>
        <v>0</v>
      </c>
      <c r="I24" s="98">
        <f t="shared" si="1"/>
        <v>0</v>
      </c>
      <c r="J24" s="62" t="e">
        <f t="shared" si="2"/>
        <v>#DIV/0!</v>
      </c>
      <c r="K24" s="348"/>
      <c r="L24" s="349"/>
      <c r="M24" s="43"/>
      <c r="N24" s="374"/>
      <c r="P24" s="304"/>
    </row>
    <row r="25" spans="1:16" s="52" customFormat="1" hidden="1" x14ac:dyDescent="0.25">
      <c r="A25" s="58" t="s">
        <v>87</v>
      </c>
      <c r="B25" s="55" t="s">
        <v>233</v>
      </c>
      <c r="C25" s="53"/>
      <c r="D25" s="119">
        <v>0</v>
      </c>
      <c r="E25" s="120"/>
      <c r="F25" s="120"/>
      <c r="G25" s="119">
        <v>0</v>
      </c>
      <c r="H25" s="103">
        <f t="shared" si="0"/>
        <v>0</v>
      </c>
      <c r="I25" s="98">
        <f t="shared" si="1"/>
        <v>0</v>
      </c>
      <c r="J25" s="62" t="e">
        <f t="shared" si="2"/>
        <v>#DIV/0!</v>
      </c>
      <c r="K25" s="348"/>
      <c r="L25" s="349"/>
      <c r="M25" s="43"/>
      <c r="N25" s="374"/>
      <c r="P25" s="304"/>
    </row>
    <row r="26" spans="1:16" s="52" customFormat="1" hidden="1" x14ac:dyDescent="0.25">
      <c r="A26" s="58" t="s">
        <v>87</v>
      </c>
      <c r="B26" s="55" t="s">
        <v>234</v>
      </c>
      <c r="C26" s="53"/>
      <c r="D26" s="119">
        <v>0</v>
      </c>
      <c r="E26" s="120"/>
      <c r="F26" s="120"/>
      <c r="G26" s="119">
        <v>0</v>
      </c>
      <c r="H26" s="103">
        <f t="shared" si="0"/>
        <v>0</v>
      </c>
      <c r="I26" s="98">
        <f t="shared" si="1"/>
        <v>0</v>
      </c>
      <c r="J26" s="62" t="e">
        <f t="shared" si="2"/>
        <v>#DIV/0!</v>
      </c>
      <c r="K26" s="348"/>
      <c r="L26" s="349"/>
      <c r="M26" s="43"/>
      <c r="N26" s="374"/>
      <c r="P26" s="304"/>
    </row>
    <row r="27" spans="1:16" s="52" customFormat="1" hidden="1" x14ac:dyDescent="0.25">
      <c r="A27" s="58" t="s">
        <v>87</v>
      </c>
      <c r="B27" s="55" t="s">
        <v>235</v>
      </c>
      <c r="C27" s="53"/>
      <c r="D27" s="119">
        <v>0</v>
      </c>
      <c r="E27" s="120"/>
      <c r="F27" s="120"/>
      <c r="G27" s="119">
        <v>0</v>
      </c>
      <c r="H27" s="103">
        <f t="shared" si="0"/>
        <v>0</v>
      </c>
      <c r="I27" s="98">
        <f t="shared" si="1"/>
        <v>0</v>
      </c>
      <c r="J27" s="62" t="e">
        <f t="shared" si="2"/>
        <v>#DIV/0!</v>
      </c>
      <c r="K27" s="348"/>
      <c r="L27" s="349"/>
      <c r="M27" s="43"/>
      <c r="N27" s="374"/>
      <c r="P27" s="304"/>
    </row>
    <row r="28" spans="1:16" s="1" customFormat="1" ht="15.6" thickBot="1" x14ac:dyDescent="0.3">
      <c r="A28" s="50"/>
      <c r="B28" s="50"/>
      <c r="C28" s="50"/>
      <c r="D28" s="50"/>
      <c r="E28" s="50"/>
      <c r="F28" s="50"/>
      <c r="G28" s="50"/>
      <c r="H28" s="63"/>
      <c r="I28" s="50"/>
      <c r="J28" s="50"/>
      <c r="K28" s="50"/>
      <c r="L28" s="50"/>
      <c r="M28" s="43"/>
      <c r="N28" s="335"/>
      <c r="P28" s="303"/>
    </row>
    <row r="29" spans="1:16" s="1" customFormat="1" ht="66" x14ac:dyDescent="0.25">
      <c r="A29" s="363" t="s">
        <v>70</v>
      </c>
      <c r="B29" s="364"/>
      <c r="C29" s="50"/>
      <c r="D29" s="112" t="s">
        <v>139</v>
      </c>
      <c r="E29" s="113" t="s">
        <v>118</v>
      </c>
      <c r="F29" s="113"/>
      <c r="G29" s="113" t="str">
        <f>G15</f>
        <v>Stunden optionale Leistung (inkl.PKF)</v>
      </c>
      <c r="H29" s="114" t="s">
        <v>132</v>
      </c>
      <c r="I29" s="114" t="s">
        <v>119</v>
      </c>
      <c r="J29" s="114" t="str">
        <f>J15</f>
        <v>Anteil an Anbots-preis</v>
      </c>
      <c r="K29" s="372" t="s">
        <v>77</v>
      </c>
      <c r="L29" s="373"/>
      <c r="M29" s="43"/>
      <c r="P29" s="202"/>
    </row>
    <row r="30" spans="1:16" s="1" customFormat="1" x14ac:dyDescent="0.25">
      <c r="A30" s="365"/>
      <c r="B30" s="366"/>
      <c r="C30" s="50"/>
      <c r="D30" s="107" t="s">
        <v>130</v>
      </c>
      <c r="E30" s="108" t="s">
        <v>114</v>
      </c>
      <c r="F30" s="108"/>
      <c r="G30" s="108" t="str">
        <f>G16</f>
        <v>[h]</v>
      </c>
      <c r="H30" s="108" t="s">
        <v>116</v>
      </c>
      <c r="I30" s="108" t="s">
        <v>117</v>
      </c>
      <c r="J30" s="108" t="s">
        <v>114</v>
      </c>
      <c r="K30" s="354"/>
      <c r="L30" s="355"/>
      <c r="M30" s="43"/>
      <c r="P30" s="202"/>
    </row>
    <row r="31" spans="1:16" s="1" customFormat="1" ht="19.8" thickBot="1" x14ac:dyDescent="0.3">
      <c r="A31" s="367"/>
      <c r="B31" s="368"/>
      <c r="C31" s="50"/>
      <c r="D31" s="115" t="s">
        <v>131</v>
      </c>
      <c r="E31" s="116" t="s">
        <v>133</v>
      </c>
      <c r="F31" s="116"/>
      <c r="G31" s="116" t="s">
        <v>140</v>
      </c>
      <c r="H31" s="116" t="s">
        <v>141</v>
      </c>
      <c r="I31" s="116" t="s">
        <v>142</v>
      </c>
      <c r="J31" s="116"/>
      <c r="K31" s="356"/>
      <c r="L31" s="357"/>
      <c r="M31" s="43"/>
      <c r="P31" s="202"/>
    </row>
    <row r="32" spans="1:16" s="1" customFormat="1" x14ac:dyDescent="0.25">
      <c r="A32" s="104"/>
      <c r="B32" s="104"/>
      <c r="C32" s="104"/>
      <c r="D32" s="104"/>
      <c r="E32" s="104"/>
      <c r="F32" s="104"/>
      <c r="G32" s="104"/>
      <c r="H32" s="105"/>
      <c r="I32" s="105"/>
      <c r="J32" s="104"/>
      <c r="K32" s="104"/>
      <c r="L32" s="104"/>
      <c r="M32" s="43"/>
      <c r="P32" s="202"/>
    </row>
    <row r="33" spans="1:16" s="52" customFormat="1" ht="15" customHeight="1" x14ac:dyDescent="0.25">
      <c r="A33" s="54" t="s">
        <v>257</v>
      </c>
      <c r="B33" s="51" t="s">
        <v>247</v>
      </c>
      <c r="C33" s="53"/>
      <c r="D33" s="121"/>
      <c r="E33" s="276">
        <f>Leistungsumfang!D16</f>
        <v>0</v>
      </c>
      <c r="F33" s="118"/>
      <c r="G33" s="119"/>
      <c r="H33" s="103" t="e">
        <f>D33*$D$11*$D$8*E33+G33</f>
        <v>#DIV/0!</v>
      </c>
      <c r="I33" s="98" t="e">
        <f>H33*$D$7</f>
        <v>#DIV/0!</v>
      </c>
      <c r="J33" s="62" t="e">
        <f>I33/I$53</f>
        <v>#DIV/0!</v>
      </c>
      <c r="K33" s="348"/>
      <c r="L33" s="349"/>
      <c r="M33" s="43"/>
      <c r="N33" s="350" t="s">
        <v>97</v>
      </c>
      <c r="P33" s="304"/>
    </row>
    <row r="34" spans="1:16" s="52" customFormat="1" x14ac:dyDescent="0.25">
      <c r="A34" s="54" t="s">
        <v>258</v>
      </c>
      <c r="B34" s="51" t="s">
        <v>248</v>
      </c>
      <c r="C34" s="53"/>
      <c r="D34" s="121"/>
      <c r="E34" s="276">
        <f>Leistungsumfang!D17</f>
        <v>0</v>
      </c>
      <c r="F34" s="118"/>
      <c r="G34" s="119"/>
      <c r="H34" s="103" t="e">
        <f>D34*$D$11*$D$8*E34+G34</f>
        <v>#DIV/0!</v>
      </c>
      <c r="I34" s="98" t="e">
        <f>H34*$D$7</f>
        <v>#DIV/0!</v>
      </c>
      <c r="J34" s="62" t="e">
        <f>I34/I$53</f>
        <v>#DIV/0!</v>
      </c>
      <c r="K34" s="348"/>
      <c r="L34" s="349"/>
      <c r="M34" s="43"/>
      <c r="N34" s="351"/>
      <c r="P34" s="304"/>
    </row>
    <row r="35" spans="1:16" s="52" customFormat="1" x14ac:dyDescent="0.25">
      <c r="A35" s="54" t="s">
        <v>259</v>
      </c>
      <c r="B35" s="51" t="s">
        <v>249</v>
      </c>
      <c r="C35" s="53"/>
      <c r="D35" s="121"/>
      <c r="E35" s="276">
        <f>Leistungsumfang!D18</f>
        <v>0</v>
      </c>
      <c r="F35" s="118"/>
      <c r="G35" s="119"/>
      <c r="H35" s="103" t="e">
        <f>D35*$D$11*$D$8*E35+G35</f>
        <v>#DIV/0!</v>
      </c>
      <c r="I35" s="98" t="e">
        <f>H35*$D$7</f>
        <v>#DIV/0!</v>
      </c>
      <c r="J35" s="62" t="e">
        <f>I35/I$53</f>
        <v>#DIV/0!</v>
      </c>
      <c r="K35" s="348"/>
      <c r="L35" s="349"/>
      <c r="M35" s="43"/>
      <c r="N35" s="351"/>
      <c r="P35" s="304"/>
    </row>
    <row r="36" spans="1:16" s="52" customFormat="1" x14ac:dyDescent="0.25">
      <c r="A36" s="54" t="s">
        <v>260</v>
      </c>
      <c r="B36" s="51" t="s">
        <v>250</v>
      </c>
      <c r="C36" s="53"/>
      <c r="D36" s="121"/>
      <c r="E36" s="276">
        <f>Leistungsumfang!D23</f>
        <v>0</v>
      </c>
      <c r="F36" s="118"/>
      <c r="G36" s="119"/>
      <c r="H36" s="103" t="e">
        <f>D36*$D$11*$D$8*E36+G36</f>
        <v>#DIV/0!</v>
      </c>
      <c r="I36" s="98" t="e">
        <f>H36*$D$7</f>
        <v>#DIV/0!</v>
      </c>
      <c r="J36" s="62" t="e">
        <f>I36/I$53</f>
        <v>#DIV/0!</v>
      </c>
      <c r="K36" s="348"/>
      <c r="L36" s="349"/>
      <c r="M36" s="43"/>
      <c r="N36" s="351"/>
      <c r="P36" s="304"/>
    </row>
    <row r="37" spans="1:16" s="52" customFormat="1" x14ac:dyDescent="0.25">
      <c r="A37" s="54" t="s">
        <v>261</v>
      </c>
      <c r="B37" s="51" t="s">
        <v>253</v>
      </c>
      <c r="C37" s="53"/>
      <c r="D37" s="121"/>
      <c r="E37" s="276" t="e">
        <f>Leistungsumfang!#REF!</f>
        <v>#REF!</v>
      </c>
      <c r="F37" s="118"/>
      <c r="G37" s="119"/>
      <c r="H37" s="103" t="e">
        <f>D37*$D$11*$D$8*E37+G37</f>
        <v>#DIV/0!</v>
      </c>
      <c r="I37" s="98" t="e">
        <f>H37*$D$7</f>
        <v>#DIV/0!</v>
      </c>
      <c r="J37" s="62" t="e">
        <f>I37/I$53</f>
        <v>#DIV/0!</v>
      </c>
      <c r="K37" s="348"/>
      <c r="L37" s="349"/>
      <c r="M37" s="43"/>
      <c r="N37" s="352"/>
      <c r="P37" s="304"/>
    </row>
    <row r="38" spans="1:16" s="1" customFormat="1" ht="15.6" thickBot="1" x14ac:dyDescent="0.3">
      <c r="A38" s="50"/>
      <c r="B38" s="50"/>
      <c r="C38" s="50"/>
      <c r="D38" s="50"/>
      <c r="E38" s="50"/>
      <c r="F38" s="50"/>
      <c r="G38" s="50"/>
      <c r="H38" s="50"/>
      <c r="J38" s="50"/>
      <c r="K38" s="50"/>
      <c r="L38" s="50"/>
      <c r="M38" s="43"/>
      <c r="P38" s="303"/>
    </row>
    <row r="39" spans="1:16" s="1" customFormat="1" ht="66" x14ac:dyDescent="0.25">
      <c r="A39" s="363" t="s">
        <v>71</v>
      </c>
      <c r="B39" s="364"/>
      <c r="C39" s="50"/>
      <c r="D39" s="112" t="s">
        <v>134</v>
      </c>
      <c r="E39" s="113" t="s">
        <v>118</v>
      </c>
      <c r="F39" s="113" t="s">
        <v>123</v>
      </c>
      <c r="G39" s="113" t="str">
        <f>G15</f>
        <v>Stunden optionale Leistung (inkl.PKF)</v>
      </c>
      <c r="H39" s="114" t="s">
        <v>135</v>
      </c>
      <c r="I39" s="114" t="s">
        <v>119</v>
      </c>
      <c r="J39" s="114" t="str">
        <f>J15</f>
        <v>Anteil an Anbots-preis</v>
      </c>
      <c r="K39" s="372" t="s">
        <v>77</v>
      </c>
      <c r="L39" s="373"/>
      <c r="M39" s="43"/>
      <c r="N39" s="350" t="s">
        <v>96</v>
      </c>
      <c r="P39" s="202"/>
    </row>
    <row r="40" spans="1:16" s="1" customFormat="1" x14ac:dyDescent="0.25">
      <c r="A40" s="365"/>
      <c r="B40" s="366"/>
      <c r="C40" s="50"/>
      <c r="D40" s="107" t="s">
        <v>113</v>
      </c>
      <c r="E40" s="108" t="s">
        <v>114</v>
      </c>
      <c r="F40" s="108" t="s">
        <v>115</v>
      </c>
      <c r="G40" s="108" t="s">
        <v>116</v>
      </c>
      <c r="H40" s="108" t="s">
        <v>116</v>
      </c>
      <c r="I40" s="108" t="s">
        <v>117</v>
      </c>
      <c r="J40" s="108" t="s">
        <v>114</v>
      </c>
      <c r="K40" s="354"/>
      <c r="L40" s="355"/>
      <c r="M40" s="43"/>
      <c r="N40" s="351"/>
      <c r="P40" s="202"/>
    </row>
    <row r="41" spans="1:16" s="1" customFormat="1" ht="15.6" thickBot="1" x14ac:dyDescent="0.3">
      <c r="A41" s="367"/>
      <c r="B41" s="368"/>
      <c r="C41" s="50"/>
      <c r="D41" s="115" t="s">
        <v>136</v>
      </c>
      <c r="E41" s="116" t="s">
        <v>137</v>
      </c>
      <c r="F41" s="116" t="s">
        <v>138</v>
      </c>
      <c r="G41" s="116" t="s">
        <v>143</v>
      </c>
      <c r="H41" s="116" t="s">
        <v>144</v>
      </c>
      <c r="I41" s="116" t="s">
        <v>145</v>
      </c>
      <c r="J41" s="116"/>
      <c r="K41" s="356"/>
      <c r="L41" s="357"/>
      <c r="M41" s="43"/>
      <c r="N41" s="351"/>
      <c r="P41" s="202"/>
    </row>
    <row r="42" spans="1:16" s="1" customFormat="1" ht="11.25" customHeight="1" x14ac:dyDescent="0.25">
      <c r="A42" s="104"/>
      <c r="B42" s="104"/>
      <c r="C42" s="104"/>
      <c r="D42" s="104"/>
      <c r="E42" s="104"/>
      <c r="F42" s="104"/>
      <c r="G42" s="104"/>
      <c r="H42" s="361"/>
      <c r="I42" s="361"/>
      <c r="J42" s="104"/>
      <c r="K42" s="104"/>
      <c r="L42" s="104"/>
      <c r="M42" s="43"/>
      <c r="N42" s="351"/>
      <c r="P42" s="202"/>
    </row>
    <row r="43" spans="1:16" s="52" customFormat="1" hidden="1" x14ac:dyDescent="0.25">
      <c r="A43" s="58" t="s">
        <v>88</v>
      </c>
      <c r="B43" s="55" t="s">
        <v>69</v>
      </c>
      <c r="C43" s="53"/>
      <c r="D43" s="53"/>
      <c r="E43" s="53"/>
      <c r="F43" s="53"/>
      <c r="G43" s="53"/>
      <c r="H43" s="362"/>
      <c r="I43" s="362"/>
      <c r="J43" s="53"/>
      <c r="K43" s="53"/>
      <c r="L43" s="53"/>
      <c r="M43" s="43"/>
      <c r="N43" s="351"/>
      <c r="P43" s="304"/>
    </row>
    <row r="44" spans="1:16" s="52" customFormat="1" x14ac:dyDescent="0.25">
      <c r="A44" s="56" t="s">
        <v>262</v>
      </c>
      <c r="B44" s="57" t="s">
        <v>252</v>
      </c>
      <c r="C44" s="53"/>
      <c r="D44" s="121"/>
      <c r="E44" s="276">
        <f>Leistungsumfang!D29</f>
        <v>0</v>
      </c>
      <c r="F44" s="277">
        <f>Leistungsumfang!E29</f>
        <v>0</v>
      </c>
      <c r="G44" s="119"/>
      <c r="H44" s="103" t="e">
        <f>D44*E44*F44*$D$8+G44</f>
        <v>#DIV/0!</v>
      </c>
      <c r="I44" s="98" t="e">
        <f>H44*$D$7</f>
        <v>#DIV/0!</v>
      </c>
      <c r="J44" s="62" t="e">
        <f>I44/I$53</f>
        <v>#DIV/0!</v>
      </c>
      <c r="K44" s="348"/>
      <c r="L44" s="349"/>
      <c r="M44" s="43"/>
      <c r="N44" s="352"/>
      <c r="P44" s="305"/>
    </row>
    <row r="45" spans="1:16" s="52" customFormat="1" hidden="1" x14ac:dyDescent="0.25">
      <c r="A45" s="56" t="s">
        <v>86</v>
      </c>
      <c r="B45" s="57" t="s">
        <v>75</v>
      </c>
      <c r="C45" s="53"/>
      <c r="D45" s="121"/>
      <c r="E45" s="276">
        <f>Leistungsumfang!D30</f>
        <v>0</v>
      </c>
      <c r="F45" s="277">
        <f>Leistungsumfang!E30</f>
        <v>0</v>
      </c>
      <c r="G45" s="119"/>
      <c r="H45" s="103" t="e">
        <f>D45*E45*F45*$D$8+G45</f>
        <v>#DIV/0!</v>
      </c>
      <c r="I45" s="98" t="e">
        <f>H45*$D$7</f>
        <v>#DIV/0!</v>
      </c>
      <c r="J45" s="62" t="e">
        <f>I45/I$53</f>
        <v>#DIV/0!</v>
      </c>
      <c r="K45" s="348"/>
      <c r="L45" s="349"/>
      <c r="M45" s="43"/>
      <c r="N45" s="43"/>
      <c r="P45" s="305"/>
    </row>
    <row r="46" spans="1:16" s="1" customFormat="1" ht="15" customHeight="1" thickBot="1" x14ac:dyDescent="0.3">
      <c r="A46" s="50"/>
      <c r="B46" s="50"/>
      <c r="C46" s="50"/>
      <c r="D46" s="50"/>
      <c r="E46" s="50"/>
      <c r="F46" s="50"/>
      <c r="G46" s="50"/>
      <c r="H46" s="50"/>
      <c r="I46" s="95"/>
      <c r="J46" s="50"/>
      <c r="K46" s="50"/>
      <c r="L46" s="50"/>
      <c r="M46" s="43"/>
      <c r="N46" s="350" t="s">
        <v>98</v>
      </c>
      <c r="P46" s="306"/>
    </row>
    <row r="47" spans="1:16" s="85" customFormat="1" ht="16.2" thickBot="1" x14ac:dyDescent="0.3">
      <c r="A47" s="64" t="s">
        <v>102</v>
      </c>
      <c r="B47" s="88"/>
      <c r="C47" s="67"/>
      <c r="D47" s="91"/>
      <c r="E47" s="109"/>
      <c r="F47" s="109"/>
      <c r="G47" s="109"/>
      <c r="H47" s="109" t="s">
        <v>158</v>
      </c>
      <c r="I47" s="110" t="s">
        <v>159</v>
      </c>
      <c r="J47" s="111"/>
      <c r="K47" s="109"/>
      <c r="L47" s="90"/>
      <c r="M47" s="66"/>
      <c r="N47" s="351"/>
      <c r="P47" s="67"/>
    </row>
    <row r="48" spans="1:16" s="85" customFormat="1" ht="8.25" customHeight="1" x14ac:dyDescent="0.25">
      <c r="A48" s="66"/>
      <c r="B48" s="66"/>
      <c r="C48" s="66"/>
      <c r="D48" s="66"/>
      <c r="E48" s="66"/>
      <c r="F48" s="66"/>
      <c r="G48" s="66"/>
      <c r="H48" s="66"/>
      <c r="I48" s="99"/>
      <c r="J48" s="66"/>
      <c r="K48" s="42"/>
      <c r="L48" s="42"/>
      <c r="M48" s="66"/>
      <c r="N48" s="351"/>
      <c r="P48" s="67"/>
    </row>
    <row r="49" spans="1:16" x14ac:dyDescent="0.25">
      <c r="A49" s="42"/>
      <c r="B49" s="117" t="s">
        <v>79</v>
      </c>
      <c r="C49" s="42"/>
      <c r="D49" s="42"/>
      <c r="E49" s="42"/>
      <c r="F49" s="42"/>
      <c r="G49" s="42"/>
      <c r="H49" s="46" t="e">
        <f>SUM(H19:H46)</f>
        <v>#DIV/0!</v>
      </c>
      <c r="I49" s="100"/>
      <c r="J49" s="50"/>
      <c r="K49" s="42"/>
      <c r="L49" s="42"/>
      <c r="N49" s="351"/>
      <c r="P49" s="41"/>
    </row>
    <row r="50" spans="1:16" x14ac:dyDescent="0.25">
      <c r="A50" s="42"/>
      <c r="B50" s="45" t="s">
        <v>80</v>
      </c>
      <c r="C50" s="42"/>
      <c r="D50" s="42"/>
      <c r="E50" s="42"/>
      <c r="F50" s="42"/>
      <c r="G50" s="42"/>
      <c r="H50" s="47"/>
      <c r="I50" s="101" t="e">
        <f>SUM(I14:I45)</f>
        <v>#DIV/0!</v>
      </c>
      <c r="J50" s="50"/>
      <c r="K50" s="42"/>
      <c r="L50" s="42"/>
      <c r="N50" s="352"/>
      <c r="P50" s="41"/>
    </row>
    <row r="51" spans="1:16" x14ac:dyDescent="0.25">
      <c r="A51" s="42"/>
      <c r="B51" s="45" t="s">
        <v>83</v>
      </c>
      <c r="C51" s="42"/>
      <c r="D51" s="42"/>
      <c r="E51" s="42"/>
      <c r="F51" s="42"/>
      <c r="G51" s="42"/>
      <c r="H51" s="42"/>
      <c r="I51" s="96"/>
      <c r="J51" s="62" t="e">
        <f>I51/I$53</f>
        <v>#DIV/0!</v>
      </c>
      <c r="K51" s="42"/>
      <c r="L51" s="42"/>
      <c r="P51" s="41"/>
    </row>
    <row r="52" spans="1:16" ht="6.75" customHeight="1" thickBot="1" x14ac:dyDescent="0.3">
      <c r="A52" s="42"/>
      <c r="B52" s="42"/>
      <c r="C52" s="42"/>
      <c r="D52" s="42"/>
      <c r="E52" s="42"/>
      <c r="F52" s="42"/>
      <c r="G52" s="42"/>
      <c r="H52" s="42"/>
      <c r="I52" s="100"/>
      <c r="J52" s="50"/>
      <c r="K52" s="42"/>
      <c r="L52" s="42"/>
      <c r="P52" s="41"/>
    </row>
    <row r="53" spans="1:16" ht="17.25" customHeight="1" thickBot="1" x14ac:dyDescent="0.3">
      <c r="A53" s="41"/>
      <c r="B53" s="273" t="s">
        <v>78</v>
      </c>
      <c r="C53" s="274"/>
      <c r="D53" s="274"/>
      <c r="E53" s="274"/>
      <c r="F53" s="274"/>
      <c r="G53" s="274"/>
      <c r="H53" s="274"/>
      <c r="I53" s="272" t="e">
        <f>I51+I50</f>
        <v>#DIV/0!</v>
      </c>
      <c r="J53" s="123" t="e">
        <f>SUM(J19:J51)</f>
        <v>#DIV/0!</v>
      </c>
      <c r="K53" s="42"/>
      <c r="L53" s="42"/>
      <c r="P53" s="41"/>
    </row>
    <row r="54" spans="1:16" ht="6.75" customHeight="1" x14ac:dyDescent="0.25">
      <c r="A54" s="42"/>
      <c r="B54" s="45"/>
      <c r="D54" s="42"/>
      <c r="E54" s="42"/>
      <c r="F54" s="42"/>
      <c r="G54" s="42"/>
      <c r="I54" s="102"/>
      <c r="J54" s="1"/>
      <c r="K54" s="42"/>
      <c r="L54" s="42"/>
      <c r="P54" s="41"/>
    </row>
    <row r="55" spans="1:16" ht="15.6" thickBot="1" x14ac:dyDescent="0.3">
      <c r="A55" s="42"/>
      <c r="B55" s="45" t="s">
        <v>103</v>
      </c>
      <c r="C55" s="42"/>
      <c r="D55" s="42"/>
      <c r="E55" s="42"/>
      <c r="F55" s="42"/>
      <c r="G55" s="42"/>
      <c r="H55" s="42"/>
      <c r="I55" s="97" t="e">
        <f>I53*0.2</f>
        <v>#DIV/0!</v>
      </c>
      <c r="J55" s="50"/>
      <c r="K55" s="42"/>
      <c r="L55" s="42"/>
      <c r="P55" s="307"/>
    </row>
    <row r="56" spans="1:16" ht="17.25" customHeight="1" thickBot="1" x14ac:dyDescent="0.3">
      <c r="A56" s="41"/>
      <c r="B56" s="273" t="s">
        <v>72</v>
      </c>
      <c r="C56" s="274"/>
      <c r="D56" s="274"/>
      <c r="E56" s="274"/>
      <c r="F56" s="274"/>
      <c r="G56" s="274"/>
      <c r="H56" s="274"/>
      <c r="I56" s="272" t="e">
        <f>I55+I53</f>
        <v>#DIV/0!</v>
      </c>
      <c r="J56" s="50"/>
      <c r="K56" s="42"/>
      <c r="L56" s="42"/>
      <c r="P56" s="307"/>
    </row>
    <row r="57" spans="1:16" x14ac:dyDescent="0.25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P57" s="41"/>
    </row>
    <row r="58" spans="1:16" x14ac:dyDescent="0.25">
      <c r="H58" s="95"/>
      <c r="I58" s="95"/>
      <c r="J58" s="95"/>
      <c r="K58" s="95"/>
      <c r="L58" s="95"/>
      <c r="P58" s="41"/>
    </row>
  </sheetData>
  <mergeCells count="43">
    <mergeCell ref="N15:N27"/>
    <mergeCell ref="K17:L17"/>
    <mergeCell ref="D7:E7"/>
    <mergeCell ref="D8:E8"/>
    <mergeCell ref="D9:E9"/>
    <mergeCell ref="D11:E11"/>
    <mergeCell ref="K21:L21"/>
    <mergeCell ref="K20:L20"/>
    <mergeCell ref="K25:L25"/>
    <mergeCell ref="K26:L26"/>
    <mergeCell ref="K27:L27"/>
    <mergeCell ref="A39:B41"/>
    <mergeCell ref="A15:B17"/>
    <mergeCell ref="A29:B31"/>
    <mergeCell ref="D10:E10"/>
    <mergeCell ref="N7:N11"/>
    <mergeCell ref="K15:L15"/>
    <mergeCell ref="K29:L29"/>
    <mergeCell ref="K39:L39"/>
    <mergeCell ref="K19:L19"/>
    <mergeCell ref="K40:L40"/>
    <mergeCell ref="K16:L16"/>
    <mergeCell ref="N39:N44"/>
    <mergeCell ref="K41:L41"/>
    <mergeCell ref="N33:N37"/>
    <mergeCell ref="K33:L33"/>
    <mergeCell ref="K34:L34"/>
    <mergeCell ref="K45:L45"/>
    <mergeCell ref="N46:N50"/>
    <mergeCell ref="D3:L3"/>
    <mergeCell ref="D4:L4"/>
    <mergeCell ref="K35:L35"/>
    <mergeCell ref="K36:L36"/>
    <mergeCell ref="K37:L37"/>
    <mergeCell ref="K30:L30"/>
    <mergeCell ref="K31:L31"/>
    <mergeCell ref="D13:L13"/>
    <mergeCell ref="K44:L44"/>
    <mergeCell ref="H42:H43"/>
    <mergeCell ref="I42:I43"/>
    <mergeCell ref="K22:L22"/>
    <mergeCell ref="K23:L23"/>
    <mergeCell ref="K24:L24"/>
  </mergeCells>
  <phoneticPr fontId="3" type="noConversion"/>
  <printOptions horizontalCentered="1"/>
  <pageMargins left="0.39370078740157483" right="0.39370078740157483" top="0.78740157480314965" bottom="0.59055118110236227" header="0.51181102362204722" footer="0.31496062992125984"/>
  <pageSetup paperSize="9" scale="71" fitToHeight="0" orientation="portrait" horizontalDpi="300" r:id="rId1"/>
  <headerFooter alignWithMargins="0">
    <oddFooter>&amp;L&amp;8Leitfaden Kostenabschätzung von Planungsleistungen  /  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S55"/>
  <sheetViews>
    <sheetView showGridLines="0" zoomScaleNormal="100" zoomScaleSheetLayoutView="70" workbookViewId="0"/>
  </sheetViews>
  <sheetFormatPr baseColWidth="10" defaultRowHeight="13.2" x14ac:dyDescent="0.25"/>
  <cols>
    <col min="1" max="1" width="13.5546875" customWidth="1"/>
    <col min="2" max="2" width="6.88671875" hidden="1" customWidth="1"/>
    <col min="3" max="3" width="3.6640625" customWidth="1"/>
    <col min="4" max="4" width="9.109375" customWidth="1"/>
    <col min="5" max="5" width="6.88671875" customWidth="1"/>
    <col min="6" max="6" width="6.109375" bestFit="1" customWidth="1"/>
    <col min="7" max="7" width="6.109375" customWidth="1"/>
    <col min="8" max="15" width="6.109375" bestFit="1" customWidth="1"/>
    <col min="16" max="19" width="6.109375" customWidth="1"/>
    <col min="20" max="27" width="4.88671875" bestFit="1" customWidth="1"/>
    <col min="28" max="28" width="6.109375" customWidth="1"/>
    <col min="29" max="29" width="6.109375" bestFit="1" customWidth="1"/>
    <col min="30" max="30" width="6.109375" customWidth="1"/>
    <col min="31" max="31" width="12.6640625" bestFit="1" customWidth="1"/>
    <col min="32" max="32" width="14.6640625" bestFit="1" customWidth="1"/>
    <col min="34" max="34" width="11.5546875" bestFit="1" customWidth="1"/>
    <col min="35" max="35" width="11.5546875" customWidth="1"/>
    <col min="36" max="37" width="11.5546875" bestFit="1" customWidth="1"/>
    <col min="38" max="38" width="11.5546875" customWidth="1"/>
    <col min="39" max="39" width="11.5546875" bestFit="1" customWidth="1"/>
  </cols>
  <sheetData>
    <row r="1" spans="1:54" ht="17.399999999999999" x14ac:dyDescent="0.3">
      <c r="A1" s="72" t="s">
        <v>229</v>
      </c>
    </row>
    <row r="2" spans="1:54" ht="17.399999999999999" x14ac:dyDescent="0.3">
      <c r="A2" s="72"/>
    </row>
    <row r="3" spans="1:54" s="34" customFormat="1" ht="15.6" x14ac:dyDescent="0.3">
      <c r="A3" s="33" t="s">
        <v>61</v>
      </c>
      <c r="B3" s="33"/>
      <c r="C3" s="33"/>
      <c r="E3" s="282"/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283"/>
      <c r="X3" s="283"/>
      <c r="Y3" s="283"/>
      <c r="Z3" s="283"/>
      <c r="AA3" s="283"/>
      <c r="AB3" s="283"/>
      <c r="AC3" s="283"/>
      <c r="AD3" s="283"/>
      <c r="AE3" s="284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</row>
    <row r="4" spans="1:54" s="34" customFormat="1" ht="15.6" x14ac:dyDescent="0.3">
      <c r="A4" s="33" t="s">
        <v>62</v>
      </c>
      <c r="B4" s="33"/>
      <c r="C4" s="33"/>
      <c r="E4" s="282"/>
      <c r="F4" s="283"/>
      <c r="G4" s="283"/>
      <c r="H4" s="283"/>
      <c r="I4" s="283"/>
      <c r="J4" s="283"/>
      <c r="K4" s="283"/>
      <c r="L4" s="283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  <c r="Y4" s="283"/>
      <c r="Z4" s="283"/>
      <c r="AA4" s="283"/>
      <c r="AB4" s="283"/>
      <c r="AC4" s="283"/>
      <c r="AD4" s="283"/>
      <c r="AE4" s="28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</row>
    <row r="5" spans="1:54" s="34" customFormat="1" ht="15.6" x14ac:dyDescent="0.3">
      <c r="A5" s="33"/>
      <c r="B5" s="33"/>
      <c r="C5" s="33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1"/>
      <c r="AG5" s="322"/>
      <c r="AH5" s="48"/>
      <c r="AI5" s="48"/>
      <c r="AJ5" s="48"/>
      <c r="AK5" s="48"/>
      <c r="AL5" s="48"/>
      <c r="AM5" s="48"/>
      <c r="AN5" s="48"/>
      <c r="AO5"/>
      <c r="AP5"/>
      <c r="AQ5"/>
      <c r="AR5"/>
      <c r="AS5"/>
      <c r="AT5"/>
      <c r="AU5"/>
      <c r="AV5"/>
      <c r="AW5"/>
      <c r="AX5"/>
      <c r="AY5"/>
      <c r="AZ5"/>
    </row>
    <row r="6" spans="1:54" ht="21.75" customHeight="1" x14ac:dyDescent="0.25">
      <c r="A6" s="380" t="s">
        <v>177</v>
      </c>
      <c r="B6" s="164"/>
      <c r="C6" s="381" t="s">
        <v>178</v>
      </c>
      <c r="D6" s="381" t="s">
        <v>179</v>
      </c>
      <c r="E6" s="381" t="s">
        <v>113</v>
      </c>
      <c r="F6" s="385" t="s">
        <v>189</v>
      </c>
      <c r="G6" s="387"/>
      <c r="H6" s="385" t="s">
        <v>149</v>
      </c>
      <c r="I6" s="386"/>
      <c r="J6" s="386"/>
      <c r="K6" s="386"/>
      <c r="L6" s="386"/>
      <c r="M6" s="386"/>
      <c r="N6" s="386"/>
      <c r="O6" s="387"/>
      <c r="P6" s="382" t="s">
        <v>180</v>
      </c>
      <c r="Q6" s="383"/>
      <c r="R6" s="383"/>
      <c r="S6" s="384"/>
      <c r="T6" s="382" t="s">
        <v>151</v>
      </c>
      <c r="U6" s="383"/>
      <c r="V6" s="383"/>
      <c r="W6" s="383"/>
      <c r="X6" s="383"/>
      <c r="Y6" s="383"/>
      <c r="Z6" s="383"/>
      <c r="AA6" s="383"/>
      <c r="AB6" s="382" t="s">
        <v>181</v>
      </c>
      <c r="AC6" s="383"/>
      <c r="AD6" s="384"/>
      <c r="AG6" s="48"/>
      <c r="AH6" s="48"/>
      <c r="AI6" s="48"/>
      <c r="AJ6" s="48"/>
      <c r="AK6" s="48"/>
      <c r="AL6" s="48"/>
      <c r="AM6" s="48"/>
      <c r="AN6" s="48"/>
    </row>
    <row r="7" spans="1:54" s="138" customFormat="1" ht="19.5" customHeight="1" x14ac:dyDescent="0.25">
      <c r="A7" s="380"/>
      <c r="B7" s="380" t="s">
        <v>182</v>
      </c>
      <c r="C7" s="381"/>
      <c r="D7" s="381"/>
      <c r="E7" s="381"/>
      <c r="F7" s="388" t="s">
        <v>167</v>
      </c>
      <c r="G7" s="389"/>
      <c r="H7" s="389"/>
      <c r="I7" s="389"/>
      <c r="J7" s="389"/>
      <c r="K7" s="389"/>
      <c r="L7" s="389"/>
      <c r="M7" s="389"/>
      <c r="N7" s="389"/>
      <c r="O7" s="389"/>
      <c r="P7" s="389"/>
      <c r="Q7" s="389"/>
      <c r="R7" s="389"/>
      <c r="S7" s="389"/>
      <c r="T7" s="389"/>
      <c r="U7" s="389"/>
      <c r="V7" s="389"/>
      <c r="W7" s="389"/>
      <c r="X7" s="389"/>
      <c r="Y7" s="389"/>
      <c r="Z7" s="389"/>
      <c r="AA7" s="389"/>
      <c r="AB7" s="389"/>
      <c r="AC7" s="389"/>
      <c r="AD7" s="390"/>
      <c r="AE7" s="163" t="s">
        <v>183</v>
      </c>
      <c r="AG7" s="323"/>
      <c r="AH7" s="323"/>
      <c r="AI7" s="323"/>
      <c r="AJ7" s="323"/>
      <c r="AK7" s="323"/>
      <c r="AL7" s="323"/>
      <c r="AM7" s="323"/>
      <c r="AN7" s="323"/>
    </row>
    <row r="8" spans="1:54" ht="14.25" customHeight="1" x14ac:dyDescent="0.25">
      <c r="A8" s="380"/>
      <c r="B8" s="380"/>
      <c r="C8" s="381"/>
      <c r="D8" s="381"/>
      <c r="E8" s="381"/>
      <c r="F8" s="201">
        <v>1</v>
      </c>
      <c r="G8" s="201">
        <v>2</v>
      </c>
      <c r="H8" s="201">
        <v>3</v>
      </c>
      <c r="I8" s="201">
        <v>4</v>
      </c>
      <c r="J8" s="201">
        <v>5</v>
      </c>
      <c r="K8" s="201">
        <v>6</v>
      </c>
      <c r="L8" s="201">
        <v>7</v>
      </c>
      <c r="M8" s="201">
        <v>8</v>
      </c>
      <c r="N8" s="201">
        <v>9</v>
      </c>
      <c r="O8" s="201">
        <v>10</v>
      </c>
      <c r="P8" s="201">
        <v>11</v>
      </c>
      <c r="Q8" s="201">
        <v>12</v>
      </c>
      <c r="R8" s="201">
        <v>13</v>
      </c>
      <c r="S8" s="201">
        <v>14</v>
      </c>
      <c r="T8" s="201">
        <v>15</v>
      </c>
      <c r="U8" s="201">
        <v>16</v>
      </c>
      <c r="V8" s="201">
        <v>17</v>
      </c>
      <c r="W8" s="201">
        <v>18</v>
      </c>
      <c r="X8" s="201">
        <v>19</v>
      </c>
      <c r="Y8" s="201">
        <v>20</v>
      </c>
      <c r="Z8" s="201">
        <v>21</v>
      </c>
      <c r="AA8" s="201">
        <v>22</v>
      </c>
      <c r="AB8" s="201">
        <v>23</v>
      </c>
      <c r="AC8" s="201">
        <v>24</v>
      </c>
      <c r="AD8" s="201">
        <v>25</v>
      </c>
      <c r="AE8" s="165" t="s">
        <v>117</v>
      </c>
      <c r="AF8" s="40"/>
      <c r="AG8" s="48"/>
      <c r="AH8" s="308"/>
      <c r="AI8" s="308"/>
      <c r="AJ8" s="324"/>
      <c r="AK8" s="324"/>
      <c r="AL8" s="324"/>
      <c r="AM8" s="48"/>
      <c r="AN8" s="48"/>
    </row>
    <row r="9" spans="1:54" ht="14.4" customHeight="1" x14ac:dyDescent="0.25">
      <c r="A9" s="166"/>
      <c r="B9" s="167"/>
      <c r="C9" s="168"/>
      <c r="D9" s="169"/>
      <c r="E9" s="228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1"/>
      <c r="AF9" s="40" t="s">
        <v>184</v>
      </c>
      <c r="AG9" s="48"/>
      <c r="AH9" s="325"/>
      <c r="AI9" s="325"/>
      <c r="AJ9" s="325"/>
      <c r="AK9" s="325"/>
      <c r="AL9" s="325"/>
      <c r="AM9" s="325"/>
      <c r="AN9" s="325"/>
      <c r="AO9" s="140"/>
      <c r="AP9" s="140"/>
      <c r="AQ9" s="140"/>
      <c r="AR9" s="140"/>
      <c r="AS9" s="140"/>
      <c r="AT9" s="140"/>
      <c r="AU9" s="140"/>
      <c r="AV9" s="140"/>
      <c r="AW9" s="140"/>
      <c r="AX9" s="140"/>
      <c r="AY9" s="140"/>
      <c r="AZ9" s="140"/>
      <c r="BA9" s="140"/>
      <c r="BB9" s="140"/>
    </row>
    <row r="10" spans="1:54" x14ac:dyDescent="0.25">
      <c r="A10" s="377" t="s">
        <v>193</v>
      </c>
      <c r="B10" s="378"/>
      <c r="C10" s="378"/>
      <c r="D10" s="378"/>
      <c r="E10" s="379"/>
      <c r="F10" s="230">
        <f>$E$9*F9</f>
        <v>0</v>
      </c>
      <c r="G10" s="230">
        <f t="shared" ref="G10:AC10" si="0">$E$9*G9</f>
        <v>0</v>
      </c>
      <c r="H10" s="230">
        <f t="shared" si="0"/>
        <v>0</v>
      </c>
      <c r="I10" s="230">
        <f t="shared" si="0"/>
        <v>0</v>
      </c>
      <c r="J10" s="230">
        <f t="shared" si="0"/>
        <v>0</v>
      </c>
      <c r="K10" s="230">
        <f t="shared" si="0"/>
        <v>0</v>
      </c>
      <c r="L10" s="230">
        <f t="shared" si="0"/>
        <v>0</v>
      </c>
      <c r="M10" s="230">
        <f t="shared" si="0"/>
        <v>0</v>
      </c>
      <c r="N10" s="230">
        <f t="shared" si="0"/>
        <v>0</v>
      </c>
      <c r="O10" s="230">
        <f t="shared" si="0"/>
        <v>0</v>
      </c>
      <c r="P10" s="230">
        <f t="shared" si="0"/>
        <v>0</v>
      </c>
      <c r="Q10" s="230">
        <f t="shared" si="0"/>
        <v>0</v>
      </c>
      <c r="R10" s="230">
        <f t="shared" si="0"/>
        <v>0</v>
      </c>
      <c r="S10" s="230">
        <f t="shared" si="0"/>
        <v>0</v>
      </c>
      <c r="T10" s="230">
        <f t="shared" si="0"/>
        <v>0</v>
      </c>
      <c r="U10" s="230">
        <f t="shared" si="0"/>
        <v>0</v>
      </c>
      <c r="V10" s="230">
        <f t="shared" si="0"/>
        <v>0</v>
      </c>
      <c r="W10" s="230">
        <f t="shared" si="0"/>
        <v>0</v>
      </c>
      <c r="X10" s="230">
        <f t="shared" si="0"/>
        <v>0</v>
      </c>
      <c r="Y10" s="230">
        <f t="shared" si="0"/>
        <v>0</v>
      </c>
      <c r="Z10" s="230">
        <f t="shared" si="0"/>
        <v>0</v>
      </c>
      <c r="AA10" s="230">
        <f t="shared" si="0"/>
        <v>0</v>
      </c>
      <c r="AB10" s="230">
        <f t="shared" si="0"/>
        <v>0</v>
      </c>
      <c r="AC10" s="230">
        <f t="shared" si="0"/>
        <v>0</v>
      </c>
      <c r="AD10" s="230">
        <f>$E$9*AD9</f>
        <v>0</v>
      </c>
      <c r="AE10" s="171"/>
      <c r="AF10" s="172" t="s">
        <v>184</v>
      </c>
      <c r="AG10" s="48"/>
      <c r="AH10" s="325"/>
      <c r="AI10" s="325"/>
      <c r="AJ10" s="325"/>
      <c r="AK10" s="325"/>
      <c r="AL10" s="325"/>
      <c r="AM10" s="325"/>
      <c r="AN10" s="325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</row>
    <row r="11" spans="1:54" x14ac:dyDescent="0.25">
      <c r="A11" s="377" t="s">
        <v>185</v>
      </c>
      <c r="B11" s="378"/>
      <c r="C11" s="378"/>
      <c r="D11" s="378"/>
      <c r="E11" s="379"/>
      <c r="F11" s="173">
        <f>$D$9*F10</f>
        <v>0</v>
      </c>
      <c r="G11" s="173">
        <f t="shared" ref="G11:AC11" si="1">$D$9*G10</f>
        <v>0</v>
      </c>
      <c r="H11" s="173">
        <f t="shared" si="1"/>
        <v>0</v>
      </c>
      <c r="I11" s="173">
        <f t="shared" si="1"/>
        <v>0</v>
      </c>
      <c r="J11" s="173">
        <f t="shared" si="1"/>
        <v>0</v>
      </c>
      <c r="K11" s="173">
        <f t="shared" si="1"/>
        <v>0</v>
      </c>
      <c r="L11" s="173">
        <f t="shared" si="1"/>
        <v>0</v>
      </c>
      <c r="M11" s="173">
        <f t="shared" si="1"/>
        <v>0</v>
      </c>
      <c r="N11" s="173">
        <f t="shared" si="1"/>
        <v>0</v>
      </c>
      <c r="O11" s="173">
        <f t="shared" si="1"/>
        <v>0</v>
      </c>
      <c r="P11" s="173">
        <f t="shared" si="1"/>
        <v>0</v>
      </c>
      <c r="Q11" s="173">
        <f t="shared" si="1"/>
        <v>0</v>
      </c>
      <c r="R11" s="173">
        <f t="shared" si="1"/>
        <v>0</v>
      </c>
      <c r="S11" s="173">
        <f t="shared" si="1"/>
        <v>0</v>
      </c>
      <c r="T11" s="173">
        <f t="shared" si="1"/>
        <v>0</v>
      </c>
      <c r="U11" s="173">
        <f t="shared" si="1"/>
        <v>0</v>
      </c>
      <c r="V11" s="173">
        <f t="shared" si="1"/>
        <v>0</v>
      </c>
      <c r="W11" s="173">
        <f t="shared" si="1"/>
        <v>0</v>
      </c>
      <c r="X11" s="173">
        <f t="shared" si="1"/>
        <v>0</v>
      </c>
      <c r="Y11" s="173">
        <f t="shared" si="1"/>
        <v>0</v>
      </c>
      <c r="Z11" s="173">
        <f t="shared" si="1"/>
        <v>0</v>
      </c>
      <c r="AA11" s="173">
        <f t="shared" si="1"/>
        <v>0</v>
      </c>
      <c r="AB11" s="173">
        <f t="shared" si="1"/>
        <v>0</v>
      </c>
      <c r="AC11" s="173">
        <f t="shared" si="1"/>
        <v>0</v>
      </c>
      <c r="AD11" s="173">
        <f>$D$9*AD10</f>
        <v>0</v>
      </c>
      <c r="AE11" s="171">
        <f>SUM(F11:AD11)</f>
        <v>0</v>
      </c>
      <c r="AF11" s="172"/>
      <c r="AG11" s="326"/>
      <c r="AH11" s="325"/>
      <c r="AI11" s="325"/>
      <c r="AJ11" s="325"/>
      <c r="AK11" s="325"/>
      <c r="AL11" s="325"/>
      <c r="AM11" s="325"/>
      <c r="AN11" s="325"/>
      <c r="AO11" s="140"/>
      <c r="AP11" s="140"/>
      <c r="AQ11" s="140"/>
      <c r="AR11" s="140"/>
      <c r="AS11" s="140"/>
      <c r="AT11" s="140"/>
      <c r="AU11" s="140"/>
      <c r="AV11" s="140"/>
      <c r="AW11" s="140"/>
      <c r="AX11" s="140"/>
      <c r="AY11" s="140"/>
      <c r="AZ11" s="140"/>
      <c r="BA11" s="140"/>
      <c r="BB11" s="140"/>
    </row>
    <row r="12" spans="1:54" ht="14.4" customHeight="1" x14ac:dyDescent="0.25">
      <c r="A12" s="175"/>
      <c r="B12" s="176"/>
      <c r="C12" s="177"/>
      <c r="D12" s="178"/>
      <c r="E12" s="22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79"/>
      <c r="Y12" s="179"/>
      <c r="Z12" s="179"/>
      <c r="AA12" s="179"/>
      <c r="AB12" s="179"/>
      <c r="AC12" s="179"/>
      <c r="AD12" s="179"/>
      <c r="AE12" s="171"/>
      <c r="AF12" s="40"/>
      <c r="AG12" s="48"/>
      <c r="AH12" s="325"/>
      <c r="AI12" s="325"/>
      <c r="AJ12" s="325"/>
      <c r="AK12" s="325"/>
      <c r="AL12" s="325"/>
      <c r="AM12" s="325"/>
      <c r="AN12" s="325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</row>
    <row r="13" spans="1:54" x14ac:dyDescent="0.25">
      <c r="A13" s="377" t="s">
        <v>193</v>
      </c>
      <c r="B13" s="378"/>
      <c r="C13" s="378"/>
      <c r="D13" s="378"/>
      <c r="E13" s="379"/>
      <c r="F13" s="231">
        <f t="shared" ref="F13:AC13" si="2">$E$12*F12</f>
        <v>0</v>
      </c>
      <c r="G13" s="231">
        <f t="shared" si="2"/>
        <v>0</v>
      </c>
      <c r="H13" s="231">
        <f t="shared" si="2"/>
        <v>0</v>
      </c>
      <c r="I13" s="231">
        <f t="shared" si="2"/>
        <v>0</v>
      </c>
      <c r="J13" s="231">
        <f t="shared" si="2"/>
        <v>0</v>
      </c>
      <c r="K13" s="231">
        <f t="shared" si="2"/>
        <v>0</v>
      </c>
      <c r="L13" s="231">
        <f t="shared" si="2"/>
        <v>0</v>
      </c>
      <c r="M13" s="231">
        <f t="shared" si="2"/>
        <v>0</v>
      </c>
      <c r="N13" s="231">
        <f t="shared" si="2"/>
        <v>0</v>
      </c>
      <c r="O13" s="231">
        <f t="shared" si="2"/>
        <v>0</v>
      </c>
      <c r="P13" s="231">
        <f t="shared" si="2"/>
        <v>0</v>
      </c>
      <c r="Q13" s="231">
        <f t="shared" si="2"/>
        <v>0</v>
      </c>
      <c r="R13" s="231">
        <f t="shared" si="2"/>
        <v>0</v>
      </c>
      <c r="S13" s="231">
        <f t="shared" si="2"/>
        <v>0</v>
      </c>
      <c r="T13" s="231">
        <f t="shared" si="2"/>
        <v>0</v>
      </c>
      <c r="U13" s="231">
        <f t="shared" si="2"/>
        <v>0</v>
      </c>
      <c r="V13" s="231">
        <f t="shared" si="2"/>
        <v>0</v>
      </c>
      <c r="W13" s="231">
        <f t="shared" si="2"/>
        <v>0</v>
      </c>
      <c r="X13" s="231">
        <f t="shared" si="2"/>
        <v>0</v>
      </c>
      <c r="Y13" s="231">
        <f t="shared" si="2"/>
        <v>0</v>
      </c>
      <c r="Z13" s="231">
        <f t="shared" si="2"/>
        <v>0</v>
      </c>
      <c r="AA13" s="231">
        <f t="shared" si="2"/>
        <v>0</v>
      </c>
      <c r="AB13" s="231">
        <f t="shared" si="2"/>
        <v>0</v>
      </c>
      <c r="AC13" s="231">
        <f t="shared" si="2"/>
        <v>0</v>
      </c>
      <c r="AD13" s="231">
        <f>$E$12*AD12</f>
        <v>0</v>
      </c>
      <c r="AE13" s="171"/>
      <c r="AF13" s="172"/>
      <c r="AG13" s="48"/>
      <c r="AH13" s="325"/>
      <c r="AI13" s="325"/>
      <c r="AJ13" s="325"/>
      <c r="AK13" s="325"/>
      <c r="AL13" s="325"/>
      <c r="AM13" s="325"/>
      <c r="AN13" s="325"/>
      <c r="AO13" s="140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</row>
    <row r="14" spans="1:54" x14ac:dyDescent="0.25">
      <c r="A14" s="377" t="s">
        <v>185</v>
      </c>
      <c r="B14" s="378"/>
      <c r="C14" s="378"/>
      <c r="D14" s="378"/>
      <c r="E14" s="379"/>
      <c r="F14" s="180">
        <f t="shared" ref="F14:AC14" si="3">$D$12*F13</f>
        <v>0</v>
      </c>
      <c r="G14" s="180">
        <f t="shared" si="3"/>
        <v>0</v>
      </c>
      <c r="H14" s="180">
        <f t="shared" si="3"/>
        <v>0</v>
      </c>
      <c r="I14" s="180">
        <f t="shared" si="3"/>
        <v>0</v>
      </c>
      <c r="J14" s="180">
        <f t="shared" si="3"/>
        <v>0</v>
      </c>
      <c r="K14" s="180">
        <f t="shared" si="3"/>
        <v>0</v>
      </c>
      <c r="L14" s="180">
        <f t="shared" si="3"/>
        <v>0</v>
      </c>
      <c r="M14" s="180">
        <f t="shared" si="3"/>
        <v>0</v>
      </c>
      <c r="N14" s="180">
        <f t="shared" si="3"/>
        <v>0</v>
      </c>
      <c r="O14" s="180">
        <f t="shared" si="3"/>
        <v>0</v>
      </c>
      <c r="P14" s="180">
        <f t="shared" si="3"/>
        <v>0</v>
      </c>
      <c r="Q14" s="180">
        <f t="shared" si="3"/>
        <v>0</v>
      </c>
      <c r="R14" s="180">
        <f t="shared" si="3"/>
        <v>0</v>
      </c>
      <c r="S14" s="180">
        <f t="shared" si="3"/>
        <v>0</v>
      </c>
      <c r="T14" s="180">
        <f t="shared" si="3"/>
        <v>0</v>
      </c>
      <c r="U14" s="180">
        <f t="shared" si="3"/>
        <v>0</v>
      </c>
      <c r="V14" s="180">
        <f t="shared" si="3"/>
        <v>0</v>
      </c>
      <c r="W14" s="180">
        <f t="shared" si="3"/>
        <v>0</v>
      </c>
      <c r="X14" s="180">
        <f t="shared" si="3"/>
        <v>0</v>
      </c>
      <c r="Y14" s="180">
        <f t="shared" si="3"/>
        <v>0</v>
      </c>
      <c r="Z14" s="180">
        <f t="shared" si="3"/>
        <v>0</v>
      </c>
      <c r="AA14" s="180">
        <f t="shared" si="3"/>
        <v>0</v>
      </c>
      <c r="AB14" s="180">
        <f t="shared" si="3"/>
        <v>0</v>
      </c>
      <c r="AC14" s="180">
        <f t="shared" si="3"/>
        <v>0</v>
      </c>
      <c r="AD14" s="180">
        <f>$D$12*AD13</f>
        <v>0</v>
      </c>
      <c r="AE14" s="171">
        <f>SUM(F14:AD14)</f>
        <v>0</v>
      </c>
      <c r="AF14" s="172"/>
      <c r="AG14" s="174"/>
      <c r="AH14" s="140"/>
      <c r="AI14" s="140"/>
      <c r="AJ14" s="140"/>
      <c r="AK14" s="140"/>
      <c r="AL14" s="140"/>
      <c r="AM14" s="140"/>
      <c r="AN14" s="140"/>
      <c r="AO14" s="140"/>
      <c r="AP14" s="140"/>
      <c r="AQ14" s="140"/>
      <c r="AR14" s="140"/>
      <c r="AS14" s="140"/>
      <c r="AT14" s="140"/>
      <c r="AU14" s="140"/>
      <c r="AV14" s="140"/>
      <c r="AW14" s="140"/>
      <c r="AX14" s="140"/>
      <c r="AY14" s="140"/>
      <c r="AZ14" s="140"/>
      <c r="BA14" s="140"/>
      <c r="BB14" s="140"/>
    </row>
    <row r="15" spans="1:54" ht="14.4" customHeight="1" x14ac:dyDescent="0.25">
      <c r="A15" s="166"/>
      <c r="B15" s="167"/>
      <c r="C15" s="168"/>
      <c r="D15" s="169"/>
      <c r="E15" s="228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1"/>
      <c r="AF15" s="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140"/>
    </row>
    <row r="16" spans="1:54" x14ac:dyDescent="0.25">
      <c r="A16" s="377" t="s">
        <v>193</v>
      </c>
      <c r="B16" s="378"/>
      <c r="C16" s="378"/>
      <c r="D16" s="378"/>
      <c r="E16" s="379"/>
      <c r="F16" s="230">
        <f t="shared" ref="F16:AC16" si="4">$E$15*F15</f>
        <v>0</v>
      </c>
      <c r="G16" s="230">
        <f t="shared" si="4"/>
        <v>0</v>
      </c>
      <c r="H16" s="230">
        <f t="shared" si="4"/>
        <v>0</v>
      </c>
      <c r="I16" s="230">
        <f t="shared" si="4"/>
        <v>0</v>
      </c>
      <c r="J16" s="230">
        <f t="shared" si="4"/>
        <v>0</v>
      </c>
      <c r="K16" s="230">
        <f t="shared" si="4"/>
        <v>0</v>
      </c>
      <c r="L16" s="230">
        <f t="shared" si="4"/>
        <v>0</v>
      </c>
      <c r="M16" s="230">
        <f t="shared" si="4"/>
        <v>0</v>
      </c>
      <c r="N16" s="230">
        <f t="shared" si="4"/>
        <v>0</v>
      </c>
      <c r="O16" s="230">
        <f t="shared" si="4"/>
        <v>0</v>
      </c>
      <c r="P16" s="230">
        <f t="shared" si="4"/>
        <v>0</v>
      </c>
      <c r="Q16" s="230">
        <f t="shared" si="4"/>
        <v>0</v>
      </c>
      <c r="R16" s="230">
        <f t="shared" si="4"/>
        <v>0</v>
      </c>
      <c r="S16" s="230">
        <f t="shared" si="4"/>
        <v>0</v>
      </c>
      <c r="T16" s="230">
        <f t="shared" si="4"/>
        <v>0</v>
      </c>
      <c r="U16" s="230">
        <f t="shared" si="4"/>
        <v>0</v>
      </c>
      <c r="V16" s="230">
        <f t="shared" si="4"/>
        <v>0</v>
      </c>
      <c r="W16" s="230">
        <f t="shared" si="4"/>
        <v>0</v>
      </c>
      <c r="X16" s="230">
        <f t="shared" si="4"/>
        <v>0</v>
      </c>
      <c r="Y16" s="230">
        <f t="shared" si="4"/>
        <v>0</v>
      </c>
      <c r="Z16" s="230">
        <f t="shared" si="4"/>
        <v>0</v>
      </c>
      <c r="AA16" s="230">
        <f t="shared" si="4"/>
        <v>0</v>
      </c>
      <c r="AB16" s="230">
        <f t="shared" si="4"/>
        <v>0</v>
      </c>
      <c r="AC16" s="230">
        <f t="shared" si="4"/>
        <v>0</v>
      </c>
      <c r="AD16" s="230">
        <f>$E$15*AD15</f>
        <v>0</v>
      </c>
      <c r="AE16" s="171"/>
      <c r="AF16" s="172"/>
      <c r="AH16" s="140"/>
      <c r="AI16" s="140"/>
      <c r="AJ16" s="140"/>
      <c r="AK16" s="140"/>
      <c r="AL16" s="140"/>
      <c r="AM16" s="140"/>
      <c r="AN16" s="140"/>
      <c r="AO16" s="140"/>
      <c r="AP16" s="140"/>
      <c r="AQ16" s="140"/>
      <c r="AR16" s="140"/>
      <c r="AS16" s="140"/>
      <c r="AT16" s="140"/>
      <c r="AU16" s="140"/>
      <c r="AV16" s="140"/>
      <c r="AW16" s="140"/>
      <c r="AX16" s="140"/>
      <c r="AY16" s="140"/>
      <c r="AZ16" s="140"/>
      <c r="BA16" s="140"/>
      <c r="BB16" s="140"/>
    </row>
    <row r="17" spans="1:54" x14ac:dyDescent="0.25">
      <c r="A17" s="377" t="s">
        <v>185</v>
      </c>
      <c r="B17" s="378"/>
      <c r="C17" s="378"/>
      <c r="D17" s="378"/>
      <c r="E17" s="379"/>
      <c r="F17" s="173">
        <f t="shared" ref="F17:Q17" si="5">$D$15*F16</f>
        <v>0</v>
      </c>
      <c r="G17" s="173">
        <f t="shared" si="5"/>
        <v>0</v>
      </c>
      <c r="H17" s="173">
        <f t="shared" si="5"/>
        <v>0</v>
      </c>
      <c r="I17" s="173">
        <f t="shared" si="5"/>
        <v>0</v>
      </c>
      <c r="J17" s="173">
        <f t="shared" si="5"/>
        <v>0</v>
      </c>
      <c r="K17" s="173">
        <f t="shared" si="5"/>
        <v>0</v>
      </c>
      <c r="L17" s="173">
        <f t="shared" si="5"/>
        <v>0</v>
      </c>
      <c r="M17" s="173">
        <f t="shared" si="5"/>
        <v>0</v>
      </c>
      <c r="N17" s="173">
        <f t="shared" si="5"/>
        <v>0</v>
      </c>
      <c r="O17" s="173">
        <f t="shared" si="5"/>
        <v>0</v>
      </c>
      <c r="P17" s="173">
        <f t="shared" si="5"/>
        <v>0</v>
      </c>
      <c r="Q17" s="173">
        <f t="shared" si="5"/>
        <v>0</v>
      </c>
      <c r="R17" s="173">
        <f>$D$15*R16</f>
        <v>0</v>
      </c>
      <c r="S17" s="173">
        <f t="shared" ref="S17:AD17" si="6">$D$15*S16</f>
        <v>0</v>
      </c>
      <c r="T17" s="173">
        <f t="shared" si="6"/>
        <v>0</v>
      </c>
      <c r="U17" s="173">
        <f>$D$15*U16</f>
        <v>0</v>
      </c>
      <c r="V17" s="173">
        <f t="shared" si="6"/>
        <v>0</v>
      </c>
      <c r="W17" s="173">
        <f t="shared" si="6"/>
        <v>0</v>
      </c>
      <c r="X17" s="173">
        <f t="shared" si="6"/>
        <v>0</v>
      </c>
      <c r="Y17" s="173">
        <f>$D$15*Y16</f>
        <v>0</v>
      </c>
      <c r="Z17" s="173">
        <f t="shared" si="6"/>
        <v>0</v>
      </c>
      <c r="AA17" s="173">
        <f t="shared" si="6"/>
        <v>0</v>
      </c>
      <c r="AB17" s="173">
        <f>$D$15*AB16</f>
        <v>0</v>
      </c>
      <c r="AC17" s="173">
        <f t="shared" si="6"/>
        <v>0</v>
      </c>
      <c r="AD17" s="173">
        <f t="shared" si="6"/>
        <v>0</v>
      </c>
      <c r="AE17" s="171">
        <f>SUM(F17:AD17)</f>
        <v>0</v>
      </c>
      <c r="AF17" s="172"/>
      <c r="AG17" s="174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0"/>
      <c r="AU17" s="140"/>
      <c r="AV17" s="140"/>
      <c r="AW17" s="140"/>
      <c r="AX17" s="140"/>
      <c r="AY17" s="140"/>
      <c r="AZ17" s="140"/>
      <c r="BA17" s="140"/>
      <c r="BB17" s="140"/>
    </row>
    <row r="18" spans="1:54" ht="6.9" customHeight="1" x14ac:dyDescent="0.25">
      <c r="A18" s="40"/>
      <c r="B18" s="40"/>
      <c r="C18" s="40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3"/>
      <c r="AF18" s="40"/>
    </row>
    <row r="19" spans="1:54" ht="15" customHeight="1" x14ac:dyDescent="0.25">
      <c r="A19" s="184" t="s">
        <v>186</v>
      </c>
      <c r="B19" s="185"/>
      <c r="C19" s="185"/>
      <c r="D19" s="186"/>
      <c r="E19" s="187"/>
      <c r="F19" s="188">
        <f t="shared" ref="F19:Q19" si="7">F10+F13+F16</f>
        <v>0</v>
      </c>
      <c r="G19" s="188">
        <f t="shared" si="7"/>
        <v>0</v>
      </c>
      <c r="H19" s="188">
        <f t="shared" si="7"/>
        <v>0</v>
      </c>
      <c r="I19" s="188">
        <f t="shared" si="7"/>
        <v>0</v>
      </c>
      <c r="J19" s="188">
        <f t="shared" si="7"/>
        <v>0</v>
      </c>
      <c r="K19" s="188">
        <f t="shared" si="7"/>
        <v>0</v>
      </c>
      <c r="L19" s="188">
        <f t="shared" si="7"/>
        <v>0</v>
      </c>
      <c r="M19" s="188">
        <f t="shared" si="7"/>
        <v>0</v>
      </c>
      <c r="N19" s="188">
        <f t="shared" si="7"/>
        <v>0</v>
      </c>
      <c r="O19" s="188">
        <f t="shared" si="7"/>
        <v>0</v>
      </c>
      <c r="P19" s="188">
        <f t="shared" si="7"/>
        <v>0</v>
      </c>
      <c r="Q19" s="188">
        <f t="shared" si="7"/>
        <v>0</v>
      </c>
      <c r="R19" s="188">
        <f t="shared" ref="R19:AD19" si="8">R10+R13+R16</f>
        <v>0</v>
      </c>
      <c r="S19" s="188">
        <f>S10+S13+S16</f>
        <v>0</v>
      </c>
      <c r="T19" s="188">
        <f t="shared" si="8"/>
        <v>0</v>
      </c>
      <c r="U19" s="188">
        <f t="shared" si="8"/>
        <v>0</v>
      </c>
      <c r="V19" s="188">
        <f t="shared" si="8"/>
        <v>0</v>
      </c>
      <c r="W19" s="188">
        <f t="shared" si="8"/>
        <v>0</v>
      </c>
      <c r="X19" s="188">
        <f t="shared" si="8"/>
        <v>0</v>
      </c>
      <c r="Y19" s="188">
        <f t="shared" si="8"/>
        <v>0</v>
      </c>
      <c r="Z19" s="188">
        <f>Z10+Z13+Z16</f>
        <v>0</v>
      </c>
      <c r="AA19" s="188">
        <f t="shared" si="8"/>
        <v>0</v>
      </c>
      <c r="AB19" s="188">
        <f t="shared" si="8"/>
        <v>0</v>
      </c>
      <c r="AC19" s="188">
        <f t="shared" si="8"/>
        <v>0</v>
      </c>
      <c r="AD19" s="188">
        <f t="shared" si="8"/>
        <v>0</v>
      </c>
      <c r="AE19" s="189"/>
      <c r="AF19" s="190"/>
    </row>
    <row r="20" spans="1:54" ht="6.9" customHeight="1" x14ac:dyDescent="0.25">
      <c r="A20" s="40"/>
      <c r="B20" s="40"/>
      <c r="C20" s="40"/>
      <c r="D20" s="181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2"/>
      <c r="AB20" s="182"/>
      <c r="AC20" s="182"/>
      <c r="AD20" s="182"/>
      <c r="AE20" s="183"/>
      <c r="AF20" s="40"/>
    </row>
    <row r="21" spans="1:54" s="1" customFormat="1" ht="15" customHeight="1" x14ac:dyDescent="0.25">
      <c r="A21" s="184" t="s">
        <v>175</v>
      </c>
      <c r="B21" s="185"/>
      <c r="C21" s="185"/>
      <c r="D21" s="185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185"/>
      <c r="P21" s="191"/>
      <c r="Q21" s="191"/>
      <c r="R21" s="191"/>
      <c r="S21" s="191"/>
      <c r="T21" s="191"/>
      <c r="U21" s="191"/>
      <c r="V21" s="191"/>
      <c r="W21" s="191"/>
      <c r="X21" s="191"/>
      <c r="Y21" s="191"/>
      <c r="Z21" s="191"/>
      <c r="AA21" s="191"/>
      <c r="AB21" s="191"/>
      <c r="AC21" s="191"/>
      <c r="AD21" s="191"/>
      <c r="AE21" s="192">
        <f>SUM(AE9:AE17)</f>
        <v>0</v>
      </c>
      <c r="AF21" s="40"/>
    </row>
    <row r="22" spans="1:54" ht="12" customHeight="1" x14ac:dyDescent="0.25">
      <c r="A22" s="183"/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</row>
    <row r="23" spans="1:54" s="1" customFormat="1" ht="13.8" x14ac:dyDescent="0.25">
      <c r="A23" s="193" t="s">
        <v>241</v>
      </c>
      <c r="B23" s="194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  <c r="AE23" s="196"/>
      <c r="AF23" s="183"/>
    </row>
    <row r="24" spans="1:54" ht="6.75" customHeight="1" x14ac:dyDescent="0.25">
      <c r="A24" s="183"/>
      <c r="B24" s="183"/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  <c r="AF24" s="183"/>
    </row>
    <row r="25" spans="1:54" s="1" customFormat="1" ht="13.8" x14ac:dyDescent="0.25">
      <c r="A25" s="193" t="s">
        <v>242</v>
      </c>
      <c r="B25" s="194"/>
      <c r="C25" s="194"/>
      <c r="D25" s="194"/>
      <c r="E25" s="194"/>
      <c r="F25" s="194"/>
      <c r="G25" s="194"/>
      <c r="H25" s="194"/>
      <c r="I25" s="194"/>
      <c r="J25" s="194"/>
      <c r="K25" s="194"/>
      <c r="L25" s="194"/>
      <c r="M25" s="194"/>
      <c r="N25" s="194"/>
      <c r="O25" s="194"/>
      <c r="P25" s="194"/>
      <c r="Q25" s="194"/>
      <c r="R25" s="194"/>
      <c r="S25" s="194"/>
      <c r="T25" s="194"/>
      <c r="U25" s="194"/>
      <c r="V25" s="194"/>
      <c r="W25" s="194"/>
      <c r="X25" s="194"/>
      <c r="Y25" s="194"/>
      <c r="Z25" s="194"/>
      <c r="AA25" s="194"/>
      <c r="AB25" s="194"/>
      <c r="AC25" s="194"/>
      <c r="AD25" s="197"/>
      <c r="AE25" s="196"/>
      <c r="AF25" s="183"/>
    </row>
    <row r="26" spans="1:54" ht="6.75" customHeight="1" x14ac:dyDescent="0.25">
      <c r="A26" s="183"/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</row>
    <row r="27" spans="1:54" s="1" customFormat="1" ht="15" customHeight="1" x14ac:dyDescent="0.25">
      <c r="A27" s="184" t="s">
        <v>175</v>
      </c>
      <c r="B27" s="194"/>
      <c r="C27" s="194"/>
      <c r="D27" s="194"/>
      <c r="E27" s="194"/>
      <c r="F27" s="194"/>
      <c r="G27" s="194"/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194"/>
      <c r="T27" s="194"/>
      <c r="U27" s="194"/>
      <c r="V27" s="194"/>
      <c r="W27" s="194"/>
      <c r="X27" s="194"/>
      <c r="Y27" s="194"/>
      <c r="Z27" s="194"/>
      <c r="AA27" s="194"/>
      <c r="AB27" s="194"/>
      <c r="AC27" s="194"/>
      <c r="AD27" s="197"/>
      <c r="AE27" s="198">
        <f>SUM(AE21,AE23,AE25)</f>
        <v>0</v>
      </c>
      <c r="AF27" s="183"/>
    </row>
    <row r="28" spans="1:54" ht="12.75" customHeight="1" x14ac:dyDescent="0.25">
      <c r="A28" s="183"/>
      <c r="B28" s="183"/>
      <c r="C28" s="183"/>
      <c r="D28" s="183"/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  <c r="AE28" s="183"/>
      <c r="AF28" s="183"/>
    </row>
    <row r="29" spans="1:54" s="1" customFormat="1" ht="13.8" x14ac:dyDescent="0.25">
      <c r="A29" s="193" t="s">
        <v>187</v>
      </c>
      <c r="B29" s="194"/>
      <c r="C29" s="194"/>
      <c r="D29" s="194"/>
      <c r="E29" s="194"/>
      <c r="F29" s="194"/>
      <c r="G29" s="194"/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194"/>
      <c r="Y29" s="194"/>
      <c r="Z29" s="194"/>
      <c r="AA29" s="194"/>
      <c r="AB29" s="194"/>
      <c r="AC29" s="194"/>
      <c r="AD29" s="197"/>
      <c r="AE29" s="199"/>
      <c r="AF29" s="300"/>
    </row>
    <row r="30" spans="1:54" ht="6.9" customHeight="1" x14ac:dyDescent="0.25">
      <c r="A30" s="183"/>
      <c r="B30" s="183"/>
      <c r="C30" s="183"/>
      <c r="D30" s="183"/>
      <c r="E30" s="183"/>
      <c r="F30" s="183"/>
      <c r="G30" s="183"/>
      <c r="H30" s="183"/>
      <c r="I30" s="183"/>
      <c r="J30" s="183"/>
      <c r="K30" s="183"/>
      <c r="L30" s="183"/>
      <c r="M30" s="183"/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3"/>
      <c r="AA30" s="183"/>
      <c r="AB30" s="183"/>
      <c r="AC30" s="183"/>
      <c r="AD30" s="183"/>
      <c r="AE30" s="183"/>
      <c r="AF30" s="301"/>
    </row>
    <row r="31" spans="1:54" s="1" customFormat="1" ht="13.8" x14ac:dyDescent="0.25">
      <c r="A31" s="278" t="s">
        <v>78</v>
      </c>
      <c r="B31" s="279"/>
      <c r="C31" s="279"/>
      <c r="D31" s="279"/>
      <c r="E31" s="279"/>
      <c r="F31" s="279"/>
      <c r="G31" s="279"/>
      <c r="H31" s="279"/>
      <c r="I31" s="279"/>
      <c r="J31" s="279"/>
      <c r="K31" s="279"/>
      <c r="L31" s="279"/>
      <c r="M31" s="279"/>
      <c r="N31" s="279"/>
      <c r="O31" s="279"/>
      <c r="P31" s="279"/>
      <c r="Q31" s="279"/>
      <c r="R31" s="279"/>
      <c r="S31" s="279"/>
      <c r="T31" s="279"/>
      <c r="U31" s="279"/>
      <c r="V31" s="279"/>
      <c r="W31" s="279"/>
      <c r="X31" s="279"/>
      <c r="Y31" s="279"/>
      <c r="Z31" s="279"/>
      <c r="AA31" s="279"/>
      <c r="AB31" s="279"/>
      <c r="AC31" s="279"/>
      <c r="AD31" s="280"/>
      <c r="AE31" s="281">
        <f>AE27*(1+AE29)</f>
        <v>0</v>
      </c>
      <c r="AF31" s="300"/>
    </row>
    <row r="32" spans="1:54" ht="12" customHeight="1" x14ac:dyDescent="0.25">
      <c r="A32" s="183"/>
      <c r="B32" s="183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  <c r="AE32" s="183"/>
      <c r="AF32" s="301"/>
    </row>
    <row r="33" spans="1:97" s="1" customFormat="1" ht="13.8" x14ac:dyDescent="0.25">
      <c r="A33" s="193" t="s">
        <v>188</v>
      </c>
      <c r="B33" s="194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7"/>
      <c r="AE33" s="200">
        <f>AE31*0.2</f>
        <v>0</v>
      </c>
      <c r="AF33" s="302"/>
    </row>
    <row r="34" spans="1:97" ht="6.9" customHeight="1" x14ac:dyDescent="0.25">
      <c r="A34" s="183"/>
      <c r="B34" s="183"/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  <c r="X34" s="183"/>
      <c r="Y34" s="183"/>
      <c r="Z34" s="183"/>
      <c r="AA34" s="183"/>
      <c r="AB34" s="183"/>
      <c r="AC34" s="183"/>
      <c r="AD34" s="183"/>
      <c r="AE34" s="183"/>
      <c r="AF34" s="301"/>
    </row>
    <row r="35" spans="1:97" s="1" customFormat="1" ht="13.8" x14ac:dyDescent="0.25">
      <c r="A35" s="278" t="s">
        <v>72</v>
      </c>
      <c r="B35" s="279"/>
      <c r="C35" s="279"/>
      <c r="D35" s="279"/>
      <c r="E35" s="279"/>
      <c r="F35" s="279"/>
      <c r="G35" s="279"/>
      <c r="H35" s="279"/>
      <c r="I35" s="279"/>
      <c r="J35" s="279"/>
      <c r="K35" s="279"/>
      <c r="L35" s="279"/>
      <c r="M35" s="279"/>
      <c r="N35" s="279"/>
      <c r="O35" s="279"/>
      <c r="P35" s="279"/>
      <c r="Q35" s="279"/>
      <c r="R35" s="279"/>
      <c r="S35" s="279"/>
      <c r="T35" s="279"/>
      <c r="U35" s="279"/>
      <c r="V35" s="279"/>
      <c r="W35" s="279"/>
      <c r="X35" s="279"/>
      <c r="Y35" s="279"/>
      <c r="Z35" s="279"/>
      <c r="AA35" s="279"/>
      <c r="AB35" s="279"/>
      <c r="AC35" s="279"/>
      <c r="AD35" s="280"/>
      <c r="AE35" s="281">
        <f>AE31+AE33</f>
        <v>0</v>
      </c>
      <c r="AF35" s="300"/>
    </row>
    <row r="36" spans="1:97" x14ac:dyDescent="0.25">
      <c r="AF36" s="232"/>
    </row>
    <row r="37" spans="1:97" x14ac:dyDescent="0.25">
      <c r="A37" s="40" t="s">
        <v>244</v>
      </c>
      <c r="AF37" s="232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</row>
    <row r="38" spans="1:97" x14ac:dyDescent="0.25">
      <c r="AF38" s="232"/>
      <c r="AH38" s="297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49"/>
      <c r="BG38" s="49"/>
      <c r="BH38" s="49"/>
      <c r="BI38" s="49"/>
      <c r="BJ38" s="49"/>
      <c r="BK38" s="49"/>
      <c r="BL38" s="49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49"/>
      <c r="CA38" s="49"/>
      <c r="CB38" s="49"/>
      <c r="CC38" s="49"/>
      <c r="CD38" s="49"/>
      <c r="CE38" s="49"/>
      <c r="CF38" s="49"/>
      <c r="CG38" s="49"/>
      <c r="CH38" s="49"/>
      <c r="CI38" s="49"/>
      <c r="CJ38" s="49"/>
      <c r="CK38" s="49"/>
      <c r="CL38" s="49"/>
      <c r="CM38" s="49"/>
      <c r="CN38" s="49"/>
      <c r="CO38" s="49"/>
      <c r="CP38" s="49"/>
      <c r="CQ38" s="49"/>
      <c r="CR38" s="49"/>
      <c r="CS38" s="49"/>
    </row>
    <row r="39" spans="1:97" x14ac:dyDescent="0.25"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49"/>
      <c r="CA39" s="49"/>
      <c r="CB39" s="49"/>
      <c r="CC39" s="49"/>
      <c r="CD39" s="49"/>
      <c r="CE39" s="49"/>
      <c r="CF39" s="49"/>
      <c r="CG39" s="49"/>
      <c r="CH39" s="49"/>
      <c r="CI39" s="49"/>
      <c r="CJ39" s="49"/>
      <c r="CK39" s="49"/>
      <c r="CL39" s="49"/>
      <c r="CM39" s="49"/>
      <c r="CN39" s="49"/>
      <c r="CO39" s="49"/>
      <c r="CP39" s="49"/>
      <c r="CQ39" s="49"/>
      <c r="CR39" s="49"/>
      <c r="CS39" s="49"/>
    </row>
    <row r="40" spans="1:97" x14ac:dyDescent="0.25"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298"/>
      <c r="AZ40" s="298"/>
      <c r="BA40" s="298"/>
      <c r="BB40" s="298"/>
      <c r="BC40" s="298"/>
      <c r="BD40" s="298"/>
      <c r="BE40" s="298"/>
      <c r="BF40" s="298"/>
      <c r="BG40" s="298"/>
      <c r="BH40" s="298"/>
      <c r="BI40" s="298"/>
      <c r="BJ40" s="298"/>
      <c r="BK40" s="298"/>
      <c r="BL40" s="298"/>
      <c r="BM40" s="298"/>
      <c r="BN40" s="298"/>
      <c r="BO40" s="298"/>
      <c r="BP40" s="298"/>
      <c r="BQ40" s="298"/>
      <c r="BR40" s="298"/>
      <c r="BS40" s="298"/>
      <c r="BT40" s="298"/>
      <c r="BU40" s="298"/>
      <c r="BV40" s="298"/>
      <c r="BW40" s="298"/>
      <c r="BX40" s="298"/>
      <c r="BY40" s="298"/>
      <c r="BZ40" s="298"/>
      <c r="CA40" s="298"/>
      <c r="CB40" s="298"/>
      <c r="CC40" s="298"/>
      <c r="CD40" s="298"/>
      <c r="CE40" s="49"/>
      <c r="CF40" s="49"/>
      <c r="CG40" s="49"/>
      <c r="CH40" s="49"/>
      <c r="CI40" s="49"/>
      <c r="CJ40" s="49"/>
      <c r="CK40" s="49"/>
      <c r="CL40" s="49"/>
      <c r="CM40" s="49"/>
      <c r="CN40" s="49"/>
      <c r="CO40" s="49"/>
      <c r="CP40" s="49"/>
      <c r="CQ40" s="49"/>
      <c r="CR40" s="49"/>
      <c r="CS40" s="49"/>
    </row>
    <row r="41" spans="1:97" x14ac:dyDescent="0.25"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298"/>
      <c r="AZ41" s="298"/>
      <c r="BA41" s="298"/>
      <c r="BB41" s="298"/>
      <c r="BC41" s="298"/>
      <c r="BD41" s="298"/>
      <c r="BE41" s="298"/>
      <c r="BF41" s="298"/>
      <c r="BG41" s="298"/>
      <c r="BH41" s="298"/>
      <c r="BI41" s="298"/>
      <c r="BJ41" s="298"/>
      <c r="BK41" s="298"/>
      <c r="BL41" s="298"/>
      <c r="BM41" s="298"/>
      <c r="BN41" s="298"/>
      <c r="BO41" s="298"/>
      <c r="BP41" s="298"/>
      <c r="BQ41" s="298"/>
      <c r="BR41" s="298"/>
      <c r="BS41" s="298"/>
      <c r="BT41" s="298"/>
      <c r="BU41" s="298"/>
      <c r="BV41" s="298"/>
      <c r="BW41" s="298"/>
      <c r="BX41" s="298"/>
      <c r="BY41" s="298"/>
      <c r="BZ41" s="298"/>
      <c r="CA41" s="298"/>
      <c r="CB41" s="298"/>
      <c r="CC41" s="298"/>
      <c r="CD41" s="298"/>
      <c r="CE41" s="49"/>
      <c r="CF41" s="49"/>
      <c r="CG41" s="49"/>
      <c r="CH41" s="49"/>
      <c r="CI41" s="49"/>
      <c r="CJ41" s="49"/>
      <c r="CK41" s="49"/>
      <c r="CL41" s="49"/>
      <c r="CM41" s="49"/>
      <c r="CN41" s="49"/>
      <c r="CO41" s="49"/>
      <c r="CP41" s="49"/>
      <c r="CQ41" s="49"/>
      <c r="CR41" s="49"/>
      <c r="CS41" s="49"/>
    </row>
    <row r="42" spans="1:97" x14ac:dyDescent="0.25"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298"/>
      <c r="AZ42" s="298"/>
      <c r="BA42" s="298"/>
      <c r="BB42" s="298"/>
      <c r="BC42" s="298"/>
      <c r="BD42" s="298"/>
      <c r="BE42" s="298"/>
      <c r="BF42" s="298"/>
      <c r="BG42" s="298"/>
      <c r="BH42" s="298"/>
      <c r="BI42" s="298"/>
      <c r="BJ42" s="298"/>
      <c r="BK42" s="298"/>
      <c r="BL42" s="298"/>
      <c r="BM42" s="298"/>
      <c r="BN42" s="298"/>
      <c r="BO42" s="298"/>
      <c r="BP42" s="298"/>
      <c r="BQ42" s="298"/>
      <c r="BR42" s="298"/>
      <c r="BS42" s="298"/>
      <c r="BT42" s="298"/>
      <c r="BU42" s="298"/>
      <c r="BV42" s="298"/>
      <c r="BW42" s="298"/>
      <c r="BX42" s="298"/>
      <c r="BY42" s="298"/>
      <c r="BZ42" s="298"/>
      <c r="CA42" s="298"/>
      <c r="CB42" s="298"/>
      <c r="CC42" s="298"/>
      <c r="CD42" s="298"/>
      <c r="CE42" s="49"/>
      <c r="CF42" s="49"/>
      <c r="CG42" s="49"/>
      <c r="CH42" s="49"/>
      <c r="CI42" s="49"/>
      <c r="CJ42" s="49"/>
      <c r="CK42" s="49"/>
      <c r="CL42" s="49"/>
      <c r="CM42" s="49"/>
      <c r="CN42" s="49"/>
      <c r="CO42" s="49"/>
      <c r="CP42" s="49"/>
      <c r="CQ42" s="49"/>
      <c r="CR42" s="49"/>
      <c r="CS42" s="49"/>
    </row>
    <row r="43" spans="1:97" x14ac:dyDescent="0.25"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49"/>
      <c r="BC43" s="49"/>
      <c r="BD43" s="49"/>
      <c r="BE43" s="49"/>
      <c r="BF43" s="49"/>
      <c r="BG43" s="49"/>
      <c r="BH43" s="49"/>
      <c r="BI43" s="49"/>
      <c r="BJ43" s="49"/>
      <c r="BK43" s="49"/>
      <c r="BL43" s="49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49"/>
      <c r="CA43" s="49"/>
      <c r="CB43" s="49"/>
      <c r="CC43" s="49"/>
      <c r="CD43" s="49"/>
      <c r="CE43" s="49"/>
      <c r="CF43" s="49"/>
      <c r="CG43" s="49"/>
      <c r="CH43" s="49"/>
      <c r="CI43" s="49"/>
      <c r="CJ43" s="49"/>
      <c r="CK43" s="49"/>
      <c r="CL43" s="49"/>
      <c r="CM43" s="49"/>
      <c r="CN43" s="49"/>
      <c r="CO43" s="49"/>
      <c r="CP43" s="49"/>
      <c r="CQ43" s="49"/>
      <c r="CR43" s="49"/>
      <c r="CS43" s="49"/>
    </row>
    <row r="44" spans="1:97" x14ac:dyDescent="0.25">
      <c r="AH44" s="297"/>
      <c r="AI44" s="297"/>
      <c r="AJ44" s="297"/>
      <c r="AK44" s="297"/>
      <c r="AL44" s="297"/>
      <c r="AM44" s="297"/>
      <c r="AN44" s="297"/>
      <c r="AO44" s="297"/>
      <c r="AP44" s="297"/>
      <c r="AQ44" s="297"/>
      <c r="AR44" s="297"/>
      <c r="AS44" s="297"/>
      <c r="AT44" s="297"/>
      <c r="AU44" s="297"/>
      <c r="AV44" s="297"/>
      <c r="AW44" s="297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</row>
    <row r="45" spans="1:97" x14ac:dyDescent="0.25"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</row>
    <row r="46" spans="1:97" x14ac:dyDescent="0.25">
      <c r="AH46" s="299"/>
      <c r="AI46" s="299"/>
      <c r="AJ46" s="299"/>
      <c r="AK46" s="299"/>
      <c r="AL46" s="299"/>
      <c r="AM46" s="299"/>
      <c r="AN46" s="299"/>
      <c r="AO46" s="299"/>
      <c r="AP46" s="299"/>
      <c r="AQ46" s="299"/>
      <c r="AR46" s="299"/>
      <c r="AS46" s="299"/>
      <c r="AT46" s="299"/>
      <c r="AU46" s="299"/>
      <c r="AV46" s="299"/>
      <c r="AW46" s="29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</row>
    <row r="47" spans="1:97" x14ac:dyDescent="0.25">
      <c r="AH47" s="299"/>
      <c r="AI47" s="299"/>
      <c r="AJ47" s="299"/>
      <c r="AK47" s="299"/>
      <c r="AL47" s="299"/>
      <c r="AM47" s="299"/>
      <c r="AN47" s="299"/>
      <c r="AO47" s="299"/>
      <c r="AP47" s="299"/>
      <c r="AQ47" s="299"/>
      <c r="AR47" s="299"/>
      <c r="AS47" s="299"/>
      <c r="AT47" s="299"/>
      <c r="AU47" s="299"/>
      <c r="AV47" s="299"/>
      <c r="AW47" s="29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49"/>
      <c r="CA47" s="49"/>
      <c r="CB47" s="49"/>
      <c r="CC47" s="49"/>
      <c r="CD47" s="49"/>
      <c r="CE47" s="49"/>
      <c r="CF47" s="49"/>
      <c r="CG47" s="49"/>
      <c r="CH47" s="49"/>
      <c r="CI47" s="49"/>
      <c r="CJ47" s="49"/>
      <c r="CK47" s="49"/>
      <c r="CL47" s="49"/>
      <c r="CM47" s="49"/>
      <c r="CN47" s="49"/>
      <c r="CO47" s="49"/>
      <c r="CP47" s="49"/>
      <c r="CQ47" s="49"/>
      <c r="CR47" s="49"/>
      <c r="CS47" s="49"/>
    </row>
    <row r="48" spans="1:97" x14ac:dyDescent="0.25">
      <c r="AH48" s="299"/>
      <c r="AI48" s="299"/>
      <c r="AJ48" s="299"/>
      <c r="AK48" s="299"/>
      <c r="AL48" s="299"/>
      <c r="AM48" s="299"/>
      <c r="AN48" s="299"/>
      <c r="AO48" s="299"/>
      <c r="AP48" s="299"/>
      <c r="AQ48" s="299"/>
      <c r="AR48" s="299"/>
      <c r="AS48" s="299"/>
      <c r="AT48" s="299"/>
      <c r="AU48" s="299"/>
      <c r="AV48" s="299"/>
      <c r="AW48" s="29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49"/>
      <c r="CA48" s="49"/>
      <c r="CB48" s="49"/>
      <c r="CC48" s="49"/>
      <c r="CD48" s="49"/>
      <c r="CE48" s="49"/>
      <c r="CF48" s="49"/>
      <c r="CG48" s="49"/>
      <c r="CH48" s="49"/>
      <c r="CI48" s="49"/>
      <c r="CJ48" s="49"/>
      <c r="CK48" s="49"/>
      <c r="CL48" s="49"/>
      <c r="CM48" s="49"/>
      <c r="CN48" s="49"/>
      <c r="CO48" s="49"/>
      <c r="CP48" s="49"/>
      <c r="CQ48" s="49"/>
      <c r="CR48" s="49"/>
      <c r="CS48" s="49"/>
    </row>
    <row r="49" spans="34:97" x14ac:dyDescent="0.25"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49"/>
      <c r="BC49" s="49"/>
      <c r="BD49" s="49"/>
      <c r="BE49" s="49"/>
      <c r="BF49" s="49"/>
      <c r="BG49" s="49"/>
      <c r="BH49" s="49"/>
      <c r="BI49" s="49"/>
      <c r="BJ49" s="49"/>
      <c r="BK49" s="49"/>
      <c r="BL49" s="49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49"/>
      <c r="CA49" s="49"/>
      <c r="CB49" s="49"/>
      <c r="CC49" s="49"/>
      <c r="CD49" s="49"/>
      <c r="CE49" s="49"/>
      <c r="CF49" s="49"/>
      <c r="CG49" s="49"/>
      <c r="CH49" s="49"/>
      <c r="CI49" s="49"/>
      <c r="CJ49" s="49"/>
      <c r="CK49" s="49"/>
      <c r="CL49" s="49"/>
      <c r="CM49" s="49"/>
      <c r="CN49" s="49"/>
      <c r="CO49" s="49"/>
      <c r="CP49" s="49"/>
      <c r="CQ49" s="49"/>
      <c r="CR49" s="49"/>
      <c r="CS49" s="49"/>
    </row>
    <row r="50" spans="34:97" x14ac:dyDescent="0.25">
      <c r="AH50" s="299"/>
      <c r="AI50" s="299"/>
      <c r="AJ50" s="299"/>
      <c r="AK50" s="299"/>
      <c r="AL50" s="299"/>
      <c r="AM50" s="299"/>
      <c r="AN50" s="299"/>
      <c r="AO50" s="299"/>
      <c r="AP50" s="299"/>
      <c r="AQ50" s="299"/>
      <c r="AR50" s="299"/>
      <c r="AS50" s="299"/>
      <c r="AT50" s="299"/>
      <c r="AU50" s="299"/>
      <c r="AV50" s="299"/>
      <c r="AW50" s="29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49"/>
      <c r="CA50" s="49"/>
      <c r="CB50" s="49"/>
      <c r="CC50" s="49"/>
      <c r="CD50" s="49"/>
      <c r="CE50" s="49"/>
      <c r="CF50" s="49"/>
      <c r="CG50" s="49"/>
      <c r="CH50" s="49"/>
      <c r="CI50" s="49"/>
      <c r="CJ50" s="49"/>
      <c r="CK50" s="49"/>
      <c r="CL50" s="49"/>
      <c r="CM50" s="49"/>
      <c r="CN50" s="49"/>
      <c r="CO50" s="49"/>
      <c r="CP50" s="49"/>
      <c r="CQ50" s="49"/>
      <c r="CR50" s="49"/>
      <c r="CS50" s="49"/>
    </row>
    <row r="51" spans="34:97" x14ac:dyDescent="0.25"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49"/>
      <c r="CA51" s="49"/>
      <c r="CB51" s="49"/>
      <c r="CC51" s="49"/>
      <c r="CD51" s="49"/>
      <c r="CE51" s="49"/>
      <c r="CF51" s="49"/>
      <c r="CG51" s="49"/>
      <c r="CH51" s="49"/>
      <c r="CI51" s="49"/>
      <c r="CJ51" s="49"/>
      <c r="CK51" s="49"/>
      <c r="CL51" s="49"/>
      <c r="CM51" s="49"/>
      <c r="CN51" s="49"/>
      <c r="CO51" s="49"/>
      <c r="CP51" s="49"/>
      <c r="CQ51" s="49"/>
      <c r="CR51" s="49"/>
      <c r="CS51" s="49"/>
    </row>
    <row r="52" spans="34:97" x14ac:dyDescent="0.25"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49"/>
      <c r="CA52" s="49"/>
      <c r="CB52" s="49"/>
      <c r="CC52" s="49"/>
      <c r="CD52" s="49"/>
      <c r="CE52" s="49"/>
      <c r="CF52" s="49"/>
      <c r="CG52" s="49"/>
      <c r="CH52" s="49"/>
      <c r="CI52" s="49"/>
      <c r="CJ52" s="49"/>
      <c r="CK52" s="49"/>
      <c r="CL52" s="49"/>
      <c r="CM52" s="49"/>
      <c r="CN52" s="49"/>
      <c r="CO52" s="49"/>
      <c r="CP52" s="49"/>
      <c r="CQ52" s="49"/>
      <c r="CR52" s="49"/>
      <c r="CS52" s="49"/>
    </row>
    <row r="53" spans="34:97" x14ac:dyDescent="0.25"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49"/>
      <c r="BC53" s="49"/>
      <c r="BD53" s="49"/>
      <c r="BE53" s="49"/>
      <c r="BF53" s="49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49"/>
      <c r="CA53" s="49"/>
      <c r="CB53" s="49"/>
      <c r="CC53" s="49"/>
      <c r="CD53" s="49"/>
      <c r="CE53" s="49"/>
      <c r="CF53" s="49"/>
      <c r="CG53" s="49"/>
      <c r="CH53" s="49"/>
      <c r="CI53" s="49"/>
      <c r="CJ53" s="49"/>
      <c r="CK53" s="49"/>
      <c r="CL53" s="49"/>
      <c r="CM53" s="49"/>
      <c r="CN53" s="49"/>
      <c r="CO53" s="49"/>
      <c r="CP53" s="49"/>
      <c r="CQ53" s="49"/>
      <c r="CR53" s="49"/>
      <c r="CS53" s="49"/>
    </row>
    <row r="54" spans="34:97" x14ac:dyDescent="0.25"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8"/>
      <c r="BD54" s="48"/>
      <c r="BE54" s="48"/>
      <c r="BF54" s="48"/>
      <c r="BG54" s="48"/>
      <c r="BH54" s="48"/>
      <c r="BI54" s="48"/>
      <c r="BJ54" s="48"/>
      <c r="BK54" s="48"/>
      <c r="BL54" s="48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8"/>
      <c r="CA54" s="48"/>
      <c r="CB54" s="48"/>
      <c r="CC54" s="48"/>
      <c r="CD54" s="48"/>
    </row>
    <row r="55" spans="34:97" x14ac:dyDescent="0.25"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48"/>
      <c r="BA55" s="48"/>
      <c r="BB55" s="48"/>
      <c r="BC55" s="48"/>
      <c r="BD55" s="48"/>
      <c r="BE55" s="48"/>
      <c r="BF55" s="48"/>
      <c r="BG55" s="48"/>
      <c r="BH55" s="48"/>
      <c r="BI55" s="48"/>
      <c r="BJ55" s="48"/>
      <c r="BK55" s="48"/>
      <c r="BL55" s="48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8"/>
      <c r="CA55" s="48"/>
      <c r="CB55" s="48"/>
      <c r="CC55" s="48"/>
      <c r="CD55" s="48"/>
    </row>
  </sheetData>
  <mergeCells count="17">
    <mergeCell ref="P6:S6"/>
    <mergeCell ref="T6:AA6"/>
    <mergeCell ref="A10:E10"/>
    <mergeCell ref="A14:E14"/>
    <mergeCell ref="H6:O6"/>
    <mergeCell ref="F6:G6"/>
    <mergeCell ref="F7:AD7"/>
    <mergeCell ref="AB6:AD6"/>
    <mergeCell ref="B7:B8"/>
    <mergeCell ref="A17:E17"/>
    <mergeCell ref="A6:A8"/>
    <mergeCell ref="C6:C8"/>
    <mergeCell ref="D6:D8"/>
    <mergeCell ref="E6:E8"/>
    <mergeCell ref="A13:E13"/>
    <mergeCell ref="A16:E16"/>
    <mergeCell ref="A11:E11"/>
  </mergeCells>
  <pageMargins left="0.7" right="0.7" top="0.78740157499999996" bottom="0.78740157499999996" header="0.3" footer="0.3"/>
  <pageSetup paperSize="9" scale="60" orientation="landscape" r:id="rId1"/>
  <rowBreaks count="1" manualBreakCount="1">
    <brk id="35" max="16383" man="1"/>
  </rowBreaks>
  <colBreaks count="1" manualBreakCount="1">
    <brk id="31" max="101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73"/>
  <sheetViews>
    <sheetView showGridLines="0" zoomScaleNormal="100" zoomScaleSheetLayoutView="55" workbookViewId="0"/>
  </sheetViews>
  <sheetFormatPr baseColWidth="10" defaultColWidth="11.44140625" defaultRowHeight="15" x14ac:dyDescent="0.25"/>
  <cols>
    <col min="1" max="1" width="8.5546875" style="43" customWidth="1"/>
    <col min="2" max="2" width="37.33203125" style="43" customWidth="1"/>
    <col min="3" max="3" width="1.109375" style="43" customWidth="1"/>
    <col min="4" max="4" width="12.88671875" style="43" customWidth="1"/>
    <col min="5" max="5" width="9.88671875" style="43" customWidth="1"/>
    <col min="6" max="6" width="9" style="43" customWidth="1"/>
    <col min="7" max="7" width="10.6640625" style="43" customWidth="1"/>
    <col min="8" max="8" width="1.88671875" style="43" customWidth="1"/>
    <col min="9" max="9" width="6.33203125" style="43" customWidth="1"/>
    <col min="10" max="10" width="9.88671875" style="43" customWidth="1"/>
    <col min="11" max="11" width="11.33203125" style="43" customWidth="1"/>
    <col min="12" max="12" width="12.33203125" style="43" bestFit="1" customWidth="1"/>
    <col min="13" max="15" width="11.44140625" style="43"/>
    <col min="16" max="16" width="13.88671875" style="43" customWidth="1"/>
    <col min="17" max="17" width="14.6640625" style="43" customWidth="1"/>
    <col min="18" max="16384" width="11.44140625" style="43"/>
  </cols>
  <sheetData>
    <row r="1" spans="1:20" ht="17.399999999999999" x14ac:dyDescent="0.3">
      <c r="A1" s="72" t="s">
        <v>168</v>
      </c>
      <c r="B1" s="42"/>
      <c r="C1" s="42"/>
      <c r="D1" s="42"/>
      <c r="E1" s="42"/>
      <c r="F1" s="42"/>
    </row>
    <row r="2" spans="1:20" ht="9" customHeight="1" x14ac:dyDescent="0.25">
      <c r="A2" s="42"/>
      <c r="B2" s="42"/>
      <c r="C2" s="42"/>
      <c r="D2" s="42"/>
      <c r="E2" s="42"/>
      <c r="F2" s="42"/>
    </row>
    <row r="3" spans="1:20" s="34" customFormat="1" ht="15.6" x14ac:dyDescent="0.3">
      <c r="A3" s="33" t="s">
        <v>61</v>
      </c>
      <c r="B3" s="33"/>
      <c r="C3" s="33"/>
      <c r="D3" s="399"/>
      <c r="E3" s="399"/>
      <c r="F3" s="399"/>
      <c r="G3" s="399"/>
      <c r="H3" s="399"/>
      <c r="I3" s="399"/>
      <c r="J3" s="399"/>
      <c r="K3" s="399"/>
    </row>
    <row r="4" spans="1:20" s="34" customFormat="1" ht="15.6" x14ac:dyDescent="0.3">
      <c r="A4" s="33" t="s">
        <v>62</v>
      </c>
      <c r="B4" s="33"/>
      <c r="C4" s="33"/>
      <c r="D4" s="399"/>
      <c r="E4" s="399"/>
      <c r="F4" s="399"/>
      <c r="G4" s="399"/>
      <c r="H4" s="399"/>
      <c r="I4" s="399"/>
      <c r="J4" s="399"/>
      <c r="K4" s="399"/>
    </row>
    <row r="5" spans="1:20" s="34" customFormat="1" ht="15.75" hidden="1" customHeight="1" x14ac:dyDescent="0.3">
      <c r="A5" s="33"/>
      <c r="B5" s="33"/>
      <c r="C5" s="33"/>
      <c r="D5" s="33"/>
      <c r="E5" s="33"/>
      <c r="F5" s="33"/>
    </row>
    <row r="6" spans="1:20" ht="15" hidden="1" customHeight="1" x14ac:dyDescent="0.25">
      <c r="A6" s="42"/>
      <c r="B6" s="42" t="s">
        <v>63</v>
      </c>
      <c r="C6" s="42"/>
      <c r="D6" s="42"/>
      <c r="E6" s="42"/>
      <c r="F6" s="42"/>
    </row>
    <row r="7" spans="1:20" s="1" customFormat="1" ht="18" hidden="1" customHeight="1" x14ac:dyDescent="0.25">
      <c r="A7" s="50"/>
      <c r="B7" s="59" t="s">
        <v>64</v>
      </c>
      <c r="C7" s="66"/>
      <c r="D7" s="400">
        <v>83.142487849446525</v>
      </c>
      <c r="E7" s="400"/>
      <c r="F7" s="66" t="s">
        <v>73</v>
      </c>
    </row>
    <row r="8" spans="1:20" s="1" customFormat="1" ht="18" hidden="1" customHeight="1" x14ac:dyDescent="0.25">
      <c r="A8" s="50"/>
      <c r="B8" s="59" t="s">
        <v>104</v>
      </c>
      <c r="C8" s="66"/>
      <c r="D8" s="400">
        <v>1.1893150000000001</v>
      </c>
      <c r="E8" s="400"/>
      <c r="F8" s="66" t="s">
        <v>74</v>
      </c>
    </row>
    <row r="9" spans="1:20" s="1" customFormat="1" ht="18" hidden="1" customHeight="1" x14ac:dyDescent="0.25">
      <c r="A9" s="50"/>
      <c r="B9" s="59" t="s">
        <v>121</v>
      </c>
      <c r="C9" s="66"/>
      <c r="D9" s="375">
        <v>8</v>
      </c>
      <c r="E9" s="375"/>
      <c r="F9" s="66" t="s">
        <v>122</v>
      </c>
    </row>
    <row r="10" spans="1:20" s="1" customFormat="1" ht="18" hidden="1" customHeight="1" x14ac:dyDescent="0.25">
      <c r="A10" s="50"/>
      <c r="B10" s="59" t="s">
        <v>89</v>
      </c>
      <c r="C10" s="66"/>
      <c r="D10" s="401">
        <v>8500</v>
      </c>
      <c r="E10" s="401"/>
      <c r="F10" s="66" t="s">
        <v>90</v>
      </c>
      <c r="I10" s="142" t="s">
        <v>105</v>
      </c>
      <c r="J10" s="141">
        <v>1322.5</v>
      </c>
      <c r="K10" s="66" t="s">
        <v>91</v>
      </c>
    </row>
    <row r="11" spans="1:20" s="1" customFormat="1" ht="18" hidden="1" customHeight="1" x14ac:dyDescent="0.25">
      <c r="A11" s="50"/>
      <c r="B11" s="59" t="s">
        <v>169</v>
      </c>
      <c r="C11" s="66"/>
      <c r="D11" s="392">
        <v>16</v>
      </c>
      <c r="E11" s="392"/>
      <c r="F11" s="66" t="s">
        <v>170</v>
      </c>
    </row>
    <row r="12" spans="1:20" s="1" customFormat="1" ht="14.4" thickBot="1" x14ac:dyDescent="0.3">
      <c r="A12" s="50"/>
      <c r="B12" s="50"/>
      <c r="C12" s="50"/>
      <c r="D12" s="143"/>
      <c r="E12" s="143"/>
      <c r="F12" s="50"/>
    </row>
    <row r="13" spans="1:20" s="60" customFormat="1" ht="33" customHeight="1" x14ac:dyDescent="0.25">
      <c r="A13" s="406" t="s">
        <v>65</v>
      </c>
      <c r="B13" s="402" t="s">
        <v>66</v>
      </c>
      <c r="C13" s="50"/>
      <c r="D13" s="396" t="s">
        <v>201</v>
      </c>
      <c r="E13" s="397"/>
      <c r="F13" s="397"/>
      <c r="G13" s="398"/>
      <c r="H13" s="207"/>
      <c r="I13" s="410" t="s">
        <v>195</v>
      </c>
      <c r="J13" s="411"/>
      <c r="K13" s="412"/>
    </row>
    <row r="14" spans="1:20" s="60" customFormat="1" ht="76.5" customHeight="1" x14ac:dyDescent="0.25">
      <c r="A14" s="407"/>
      <c r="B14" s="403"/>
      <c r="C14" s="50"/>
      <c r="D14" s="144" t="s">
        <v>225</v>
      </c>
      <c r="E14" s="145" t="s">
        <v>224</v>
      </c>
      <c r="F14" s="146" t="s">
        <v>123</v>
      </c>
      <c r="G14" s="213" t="s">
        <v>194</v>
      </c>
      <c r="H14" s="208"/>
      <c r="I14" s="413"/>
      <c r="J14" s="414"/>
      <c r="K14" s="415"/>
    </row>
    <row r="15" spans="1:20" s="60" customFormat="1" ht="14.25" customHeight="1" x14ac:dyDescent="0.25">
      <c r="A15" s="408"/>
      <c r="B15" s="404"/>
      <c r="C15" s="50"/>
      <c r="D15" s="107" t="s">
        <v>113</v>
      </c>
      <c r="E15" s="147" t="s">
        <v>114</v>
      </c>
      <c r="F15" s="108" t="s">
        <v>115</v>
      </c>
      <c r="G15" s="214" t="s">
        <v>116</v>
      </c>
      <c r="H15" s="208"/>
      <c r="I15" s="416"/>
      <c r="J15" s="417"/>
      <c r="K15" s="418"/>
    </row>
    <row r="16" spans="1:20" s="60" customFormat="1" ht="15" customHeight="1" thickBot="1" x14ac:dyDescent="0.3">
      <c r="A16" s="409"/>
      <c r="B16" s="405"/>
      <c r="C16" s="50"/>
      <c r="D16" s="148" t="s">
        <v>171</v>
      </c>
      <c r="E16" s="149" t="s">
        <v>107</v>
      </c>
      <c r="F16" s="149" t="s">
        <v>172</v>
      </c>
      <c r="G16" s="215" t="s">
        <v>173</v>
      </c>
      <c r="H16" s="209"/>
      <c r="I16" s="393" t="s">
        <v>131</v>
      </c>
      <c r="J16" s="394"/>
      <c r="K16" s="395"/>
      <c r="M16" s="317"/>
      <c r="N16" s="317"/>
      <c r="O16" s="317"/>
      <c r="P16" s="317"/>
      <c r="Q16" s="317"/>
      <c r="R16" s="317"/>
      <c r="S16" s="317"/>
      <c r="T16" s="317"/>
    </row>
    <row r="17" spans="1:20" s="1" customFormat="1" ht="15" customHeight="1" thickBot="1" x14ac:dyDescent="0.3">
      <c r="A17" s="61"/>
      <c r="B17" s="61"/>
      <c r="C17" s="50"/>
      <c r="D17" s="50"/>
      <c r="E17" s="50"/>
      <c r="F17" s="50"/>
      <c r="H17" s="210"/>
      <c r="M17" s="318"/>
      <c r="N17" s="318"/>
      <c r="O17" s="318"/>
      <c r="P17" s="318"/>
      <c r="Q17" s="318"/>
      <c r="R17" s="318"/>
      <c r="S17" s="318"/>
      <c r="T17" s="318"/>
    </row>
    <row r="18" spans="1:20" ht="16.5" customHeight="1" thickBot="1" x14ac:dyDescent="0.35">
      <c r="A18" s="64" t="s">
        <v>100</v>
      </c>
      <c r="B18" s="65"/>
      <c r="C18" s="42"/>
      <c r="D18" s="150" t="s">
        <v>174</v>
      </c>
      <c r="E18" s="151"/>
      <c r="F18" s="293">
        <f>Leistungsumfang!F9</f>
        <v>0</v>
      </c>
      <c r="G18" s="159"/>
      <c r="H18" s="211"/>
      <c r="I18" s="218"/>
      <c r="J18" s="291">
        <f>SUM(Personaleinsatzplan!F19:G19)</f>
        <v>0</v>
      </c>
      <c r="K18" s="219" t="s">
        <v>190</v>
      </c>
      <c r="M18" s="319"/>
      <c r="N18" s="319"/>
      <c r="O18" s="319"/>
      <c r="P18" s="319"/>
      <c r="Q18" s="319"/>
      <c r="R18" s="319"/>
      <c r="S18" s="319"/>
      <c r="T18" s="319"/>
    </row>
    <row r="19" spans="1:20" s="1" customFormat="1" ht="8.25" customHeight="1" x14ac:dyDescent="0.25">
      <c r="A19" s="50"/>
      <c r="B19" s="61"/>
      <c r="C19" s="50"/>
      <c r="D19" s="202"/>
      <c r="E19" s="50"/>
      <c r="F19" s="50"/>
      <c r="H19" s="210"/>
      <c r="M19" s="318"/>
      <c r="N19" s="318"/>
      <c r="O19" s="318"/>
      <c r="P19" s="318"/>
      <c r="Q19" s="318"/>
      <c r="R19" s="318"/>
      <c r="S19" s="318"/>
      <c r="T19" s="318"/>
    </row>
    <row r="20" spans="1:20" s="1" customFormat="1" ht="15" customHeight="1" x14ac:dyDescent="0.25">
      <c r="A20" s="54" t="s">
        <v>254</v>
      </c>
      <c r="B20" s="51" t="s">
        <v>245</v>
      </c>
      <c r="C20" s="50"/>
      <c r="D20" s="203">
        <f>IFERROR(G20/F18,0)</f>
        <v>0</v>
      </c>
      <c r="E20" s="152" t="e">
        <f>G20/$G$22</f>
        <v>#DIV/0!</v>
      </c>
      <c r="F20" s="340"/>
      <c r="G20" s="292">
        <f>Honorarberechnung!H19</f>
        <v>0</v>
      </c>
      <c r="H20" s="206"/>
      <c r="I20" s="391" t="str">
        <f>IF(OR(G22-J18&gt;1,G22-J18&lt;-1),"Abweichung zwischen h aus PEP und h aus der Honorar-ermittlung beträgt:","")</f>
        <v/>
      </c>
      <c r="J20" s="391"/>
      <c r="K20" s="391"/>
      <c r="M20" s="318"/>
      <c r="N20" s="318"/>
      <c r="O20" s="318"/>
      <c r="P20" s="318"/>
      <c r="Q20" s="318"/>
      <c r="R20" s="318"/>
      <c r="S20" s="318"/>
      <c r="T20" s="318"/>
    </row>
    <row r="21" spans="1:20" s="1" customFormat="1" ht="14.25" hidden="1" customHeight="1" x14ac:dyDescent="0.25">
      <c r="A21" s="58" t="s">
        <v>87</v>
      </c>
      <c r="B21" s="55" t="s">
        <v>76</v>
      </c>
      <c r="C21" s="50"/>
      <c r="D21" s="203">
        <v>0</v>
      </c>
      <c r="E21" s="152" t="e">
        <f>G21/$G$22</f>
        <v>#DIV/0!</v>
      </c>
      <c r="F21" s="294">
        <v>0</v>
      </c>
      <c r="G21" s="292">
        <f>Honorarberechnung!H23</f>
        <v>0</v>
      </c>
      <c r="H21" s="206"/>
      <c r="I21" s="391"/>
      <c r="J21" s="391"/>
      <c r="K21" s="391"/>
      <c r="M21" s="318"/>
      <c r="N21" s="318"/>
      <c r="O21" s="318"/>
      <c r="P21" s="318"/>
      <c r="Q21" s="318"/>
      <c r="R21" s="318"/>
      <c r="S21" s="318"/>
      <c r="T21" s="318"/>
    </row>
    <row r="22" spans="1:20" s="1" customFormat="1" ht="18" customHeight="1" x14ac:dyDescent="0.25">
      <c r="A22" s="154"/>
      <c r="B22" s="155" t="s">
        <v>175</v>
      </c>
      <c r="C22" s="66"/>
      <c r="E22" s="286" t="e">
        <f>SUM(E20:E21)</f>
        <v>#DIV/0!</v>
      </c>
      <c r="F22" s="156"/>
      <c r="G22" s="204">
        <f>SUM(G20:G21)</f>
        <v>0</v>
      </c>
      <c r="H22" s="204"/>
      <c r="I22" s="391"/>
      <c r="J22" s="391"/>
      <c r="K22" s="391"/>
      <c r="M22" s="318"/>
      <c r="N22" s="318"/>
      <c r="O22" s="318"/>
      <c r="P22" s="318"/>
      <c r="Q22" s="318"/>
      <c r="R22" s="318"/>
      <c r="S22" s="318"/>
      <c r="T22" s="318"/>
    </row>
    <row r="23" spans="1:20" s="1" customFormat="1" ht="18" customHeight="1" x14ac:dyDescent="0.25">
      <c r="A23" s="154"/>
      <c r="B23" s="155"/>
      <c r="C23" s="66"/>
      <c r="E23" s="157"/>
      <c r="F23" s="156"/>
      <c r="G23" s="204"/>
      <c r="H23" s="204"/>
      <c r="I23" s="216"/>
      <c r="J23" s="216"/>
      <c r="K23" s="285" t="e">
        <f>ABS(J18/G22-1)</f>
        <v>#DIV/0!</v>
      </c>
      <c r="M23" s="318"/>
      <c r="N23" s="318"/>
      <c r="O23" s="318"/>
      <c r="P23" s="318"/>
      <c r="Q23" s="318"/>
      <c r="R23" s="318"/>
      <c r="S23" s="318"/>
      <c r="T23" s="318"/>
    </row>
    <row r="24" spans="1:20" s="1" customFormat="1" ht="10.5" customHeight="1" x14ac:dyDescent="0.25">
      <c r="A24" s="154"/>
      <c r="B24" s="155"/>
      <c r="C24" s="66"/>
      <c r="E24" s="157"/>
      <c r="F24" s="156"/>
      <c r="G24" s="204"/>
      <c r="H24" s="204"/>
      <c r="I24" s="205"/>
      <c r="J24" s="205"/>
      <c r="K24" s="205"/>
      <c r="M24" s="318"/>
      <c r="N24" s="318"/>
      <c r="O24" s="318"/>
      <c r="P24" s="318"/>
      <c r="Q24" s="318"/>
      <c r="R24" s="318"/>
      <c r="S24" s="318"/>
      <c r="T24" s="318"/>
    </row>
    <row r="25" spans="1:20" s="1" customFormat="1" ht="18" customHeight="1" x14ac:dyDescent="0.25">
      <c r="A25" s="154"/>
      <c r="B25" s="155" t="s">
        <v>196</v>
      </c>
      <c r="C25" s="66"/>
      <c r="E25" s="157"/>
      <c r="F25" s="156"/>
      <c r="G25" s="289">
        <f>G22*Honorarberechnung!D7</f>
        <v>0</v>
      </c>
      <c r="H25" s="204"/>
      <c r="I25" s="205"/>
      <c r="J25" s="205"/>
      <c r="K25" s="287">
        <f>SUM(Personaleinsatzplan!F11:G11,Personaleinsatzplan!F14:G14,Personaleinsatzplan!F17:G17)</f>
        <v>0</v>
      </c>
      <c r="M25" s="318"/>
      <c r="N25" s="318"/>
      <c r="O25" s="318"/>
      <c r="P25" s="318"/>
      <c r="Q25" s="318"/>
      <c r="R25" s="318"/>
      <c r="S25" s="318"/>
      <c r="T25" s="318"/>
    </row>
    <row r="26" spans="1:20" ht="15.6" thickBot="1" x14ac:dyDescent="0.3">
      <c r="A26" s="50"/>
      <c r="B26" s="50"/>
      <c r="C26" s="50"/>
      <c r="D26" s="202"/>
      <c r="E26" s="50"/>
      <c r="F26" s="50"/>
      <c r="G26" s="1"/>
      <c r="H26" s="210"/>
      <c r="I26" s="1"/>
      <c r="J26" s="1"/>
      <c r="K26" s="1"/>
      <c r="M26" s="319"/>
      <c r="N26" s="319"/>
      <c r="O26" s="319"/>
      <c r="P26" s="319"/>
      <c r="Q26" s="319"/>
      <c r="R26" s="319"/>
      <c r="S26" s="319"/>
      <c r="T26" s="319"/>
    </row>
    <row r="27" spans="1:20" ht="16.5" customHeight="1" thickBot="1" x14ac:dyDescent="0.35">
      <c r="A27" s="64" t="s">
        <v>101</v>
      </c>
      <c r="B27" s="65"/>
      <c r="C27" s="42"/>
      <c r="D27" s="150" t="s">
        <v>174</v>
      </c>
      <c r="E27" s="151"/>
      <c r="F27" s="293">
        <f>Leistungsumfang!F14</f>
        <v>0</v>
      </c>
      <c r="G27" s="159"/>
      <c r="H27" s="211"/>
      <c r="I27" s="218"/>
      <c r="J27" s="291">
        <f>SUM(Personaleinsatzplan!H19:O19)</f>
        <v>0</v>
      </c>
      <c r="K27" s="219" t="s">
        <v>190</v>
      </c>
      <c r="M27" s="319"/>
      <c r="N27" s="319"/>
      <c r="O27" s="319"/>
      <c r="P27" s="319"/>
      <c r="Q27" s="319"/>
      <c r="R27" s="319"/>
      <c r="S27" s="319"/>
      <c r="T27" s="319"/>
    </row>
    <row r="28" spans="1:20" s="1" customFormat="1" ht="8.25" customHeight="1" x14ac:dyDescent="0.25">
      <c r="A28" s="50"/>
      <c r="B28" s="61"/>
      <c r="C28" s="50"/>
      <c r="D28" s="202"/>
      <c r="E28" s="50"/>
      <c r="F28" s="50"/>
      <c r="H28" s="210"/>
      <c r="M28" s="318"/>
      <c r="N28" s="318"/>
      <c r="O28" s="318"/>
      <c r="P28" s="318"/>
      <c r="Q28" s="318"/>
      <c r="R28" s="318"/>
      <c r="S28" s="318"/>
      <c r="T28" s="318"/>
    </row>
    <row r="29" spans="1:20" s="1" customFormat="1" ht="15" customHeight="1" x14ac:dyDescent="0.25">
      <c r="A29" s="54" t="s">
        <v>257</v>
      </c>
      <c r="B29" s="51" t="s">
        <v>247</v>
      </c>
      <c r="C29" s="50"/>
      <c r="D29" s="203">
        <f>IFERROR(G29/F27,0)</f>
        <v>0</v>
      </c>
      <c r="E29" s="152" t="e">
        <f>G29/$G$33</f>
        <v>#DIV/0!</v>
      </c>
      <c r="F29" s="340"/>
      <c r="G29" s="292" t="e">
        <f>Honorarberechnung!H33</f>
        <v>#DIV/0!</v>
      </c>
      <c r="H29" s="206"/>
      <c r="I29" s="391" t="e">
        <f>IF(OR(G33-J27&gt;1,G33-J27&lt;-1),"Abweichung zwischen h aus PEP und h aus der Honorar-ermittlung beträgt:","")</f>
        <v>#DIV/0!</v>
      </c>
      <c r="J29" s="391"/>
      <c r="K29" s="391"/>
      <c r="M29" s="318"/>
      <c r="N29" s="318"/>
      <c r="O29" s="318"/>
      <c r="P29" s="318"/>
      <c r="Q29" s="318"/>
      <c r="R29" s="318"/>
      <c r="S29" s="318"/>
      <c r="T29" s="318"/>
    </row>
    <row r="30" spans="1:20" s="1" customFormat="1" ht="13.8" x14ac:dyDescent="0.25">
      <c r="A30" s="54" t="s">
        <v>258</v>
      </c>
      <c r="B30" s="51" t="s">
        <v>248</v>
      </c>
      <c r="C30" s="50"/>
      <c r="D30" s="203">
        <f>IFERROR(G30/F27,0)</f>
        <v>0</v>
      </c>
      <c r="E30" s="152" t="e">
        <f>G30/$G$33</f>
        <v>#DIV/0!</v>
      </c>
      <c r="F30" s="340"/>
      <c r="G30" s="292" t="e">
        <f>Honorarberechnung!H34</f>
        <v>#DIV/0!</v>
      </c>
      <c r="H30" s="206"/>
      <c r="I30" s="391"/>
      <c r="J30" s="391"/>
      <c r="K30" s="391"/>
      <c r="M30" s="318"/>
      <c r="N30" s="318"/>
      <c r="O30" s="318"/>
      <c r="P30" s="318"/>
      <c r="Q30" s="318"/>
      <c r="R30" s="318"/>
      <c r="S30" s="318"/>
      <c r="T30" s="318"/>
    </row>
    <row r="31" spans="1:20" s="1" customFormat="1" ht="13.8" x14ac:dyDescent="0.25">
      <c r="A31" s="54" t="s">
        <v>259</v>
      </c>
      <c r="B31" s="51" t="s">
        <v>249</v>
      </c>
      <c r="C31" s="50"/>
      <c r="D31" s="203">
        <f>IFERROR(G31/F27,0)</f>
        <v>0</v>
      </c>
      <c r="E31" s="152" t="e">
        <f>G31/$G$33</f>
        <v>#DIV/0!</v>
      </c>
      <c r="F31" s="340"/>
      <c r="G31" s="292" t="e">
        <f>Honorarberechnung!H35</f>
        <v>#DIV/0!</v>
      </c>
      <c r="H31" s="206"/>
      <c r="I31" s="391"/>
      <c r="J31" s="391"/>
      <c r="K31" s="391"/>
      <c r="M31" s="318"/>
      <c r="N31" s="318"/>
      <c r="O31" s="318"/>
      <c r="P31" s="318"/>
      <c r="Q31" s="318"/>
      <c r="R31" s="318"/>
      <c r="S31" s="318"/>
      <c r="T31" s="318"/>
    </row>
    <row r="32" spans="1:20" s="1" customFormat="1" ht="14.25" hidden="1" customHeight="1" x14ac:dyDescent="0.25">
      <c r="A32" s="58" t="s">
        <v>87</v>
      </c>
      <c r="B32" s="55" t="s">
        <v>76</v>
      </c>
      <c r="C32" s="50"/>
      <c r="D32" s="203">
        <f>IFERROR(G32/F27,0)</f>
        <v>0</v>
      </c>
      <c r="E32" s="152" t="e">
        <f>G32/$G$33</f>
        <v>#DIV/0!</v>
      </c>
      <c r="F32" s="294">
        <v>0</v>
      </c>
      <c r="G32" s="292">
        <f>Honorarberechnung!H24</f>
        <v>0</v>
      </c>
      <c r="H32" s="206"/>
      <c r="I32" s="216"/>
      <c r="J32" s="216"/>
      <c r="M32" s="318"/>
      <c r="N32" s="318"/>
      <c r="O32" s="318"/>
      <c r="P32" s="318"/>
      <c r="Q32" s="318"/>
      <c r="R32" s="318"/>
      <c r="S32" s="318"/>
      <c r="T32" s="318"/>
    </row>
    <row r="33" spans="1:20" s="1" customFormat="1" ht="15" customHeight="1" x14ac:dyDescent="0.25">
      <c r="A33" s="154"/>
      <c r="B33" s="155" t="s">
        <v>175</v>
      </c>
      <c r="C33" s="66"/>
      <c r="E33" s="286" t="e">
        <f>SUM(E29:E32)</f>
        <v>#DIV/0!</v>
      </c>
      <c r="F33" s="156"/>
      <c r="G33" s="204" t="e">
        <f>SUM(G29:G32)</f>
        <v>#DIV/0!</v>
      </c>
      <c r="H33" s="204"/>
      <c r="K33" s="285" t="e">
        <f>ABS(J27/G33-1)</f>
        <v>#DIV/0!</v>
      </c>
      <c r="M33" s="318"/>
      <c r="N33" s="318"/>
      <c r="O33" s="318"/>
      <c r="P33" s="318"/>
      <c r="Q33" s="318"/>
      <c r="R33" s="318"/>
      <c r="S33" s="318"/>
      <c r="T33" s="318"/>
    </row>
    <row r="34" spans="1:20" s="1" customFormat="1" ht="10.5" customHeight="1" x14ac:dyDescent="0.25">
      <c r="A34" s="154"/>
      <c r="B34" s="155"/>
      <c r="C34" s="66"/>
      <c r="E34" s="157"/>
      <c r="F34" s="156"/>
      <c r="G34" s="204"/>
      <c r="H34" s="204"/>
      <c r="I34" s="205"/>
      <c r="J34" s="205"/>
      <c r="K34" s="205"/>
      <c r="M34" s="318"/>
      <c r="N34" s="318"/>
      <c r="O34" s="318"/>
      <c r="P34" s="318"/>
      <c r="Q34" s="318"/>
      <c r="R34" s="318"/>
      <c r="S34" s="318"/>
      <c r="T34" s="318"/>
    </row>
    <row r="35" spans="1:20" s="1" customFormat="1" ht="18" customHeight="1" x14ac:dyDescent="0.25">
      <c r="A35" s="154"/>
      <c r="B35" s="155" t="s">
        <v>197</v>
      </c>
      <c r="C35" s="66"/>
      <c r="E35" s="157"/>
      <c r="F35" s="156"/>
      <c r="G35" s="289" t="e">
        <f>G33*Honorarberechnung!D7</f>
        <v>#DIV/0!</v>
      </c>
      <c r="H35" s="204"/>
      <c r="I35" s="205"/>
      <c r="J35" s="205"/>
      <c r="K35" s="287">
        <f>SUM(Personaleinsatzplan!H11:O11,Personaleinsatzplan!H14:O14,Personaleinsatzplan!H17:O17)</f>
        <v>0</v>
      </c>
      <c r="M35" s="318"/>
      <c r="N35" s="318"/>
      <c r="O35" s="318"/>
      <c r="P35" s="318"/>
      <c r="Q35" s="318"/>
      <c r="R35" s="318"/>
      <c r="S35" s="318"/>
      <c r="T35" s="318"/>
    </row>
    <row r="36" spans="1:20" ht="15.6" thickBot="1" x14ac:dyDescent="0.3">
      <c r="A36" s="50"/>
      <c r="B36" s="50"/>
      <c r="C36" s="50"/>
      <c r="D36" s="202"/>
      <c r="E36" s="50"/>
      <c r="F36" s="50"/>
      <c r="G36" s="1"/>
      <c r="H36" s="210"/>
      <c r="I36" s="1"/>
      <c r="J36" s="1"/>
      <c r="K36" s="1"/>
      <c r="M36" s="319"/>
      <c r="N36" s="319"/>
      <c r="O36" s="319"/>
      <c r="P36" s="319"/>
      <c r="Q36" s="319"/>
      <c r="R36" s="319"/>
      <c r="S36" s="319"/>
      <c r="T36" s="319"/>
    </row>
    <row r="37" spans="1:20" ht="16.5" customHeight="1" thickBot="1" x14ac:dyDescent="0.35">
      <c r="A37" s="64" t="s">
        <v>84</v>
      </c>
      <c r="B37" s="65"/>
      <c r="C37" s="42"/>
      <c r="D37" s="150" t="s">
        <v>174</v>
      </c>
      <c r="E37" s="151"/>
      <c r="F37" s="293">
        <f>Leistungsumfang!F21</f>
        <v>0</v>
      </c>
      <c r="G37" s="159"/>
      <c r="H37" s="211"/>
      <c r="I37" s="218"/>
      <c r="J37" s="291">
        <f>SUM(Personaleinsatzplan!P19:S19)</f>
        <v>0</v>
      </c>
      <c r="K37" s="219" t="s">
        <v>190</v>
      </c>
      <c r="M37" s="319"/>
      <c r="N37" s="319"/>
      <c r="O37" s="319"/>
      <c r="P37" s="319"/>
      <c r="Q37" s="319"/>
      <c r="R37" s="319"/>
      <c r="S37" s="319"/>
      <c r="T37" s="319"/>
    </row>
    <row r="38" spans="1:20" s="1" customFormat="1" ht="8.25" customHeight="1" x14ac:dyDescent="0.25">
      <c r="A38" s="50"/>
      <c r="B38" s="61"/>
      <c r="C38" s="50"/>
      <c r="D38" s="202"/>
      <c r="E38" s="50"/>
      <c r="F38" s="50"/>
      <c r="H38" s="210"/>
      <c r="M38" s="318"/>
      <c r="N38" s="318"/>
      <c r="O38" s="318"/>
      <c r="P38" s="318"/>
      <c r="Q38" s="318"/>
      <c r="R38" s="318"/>
      <c r="S38" s="318"/>
      <c r="T38" s="318"/>
    </row>
    <row r="39" spans="1:20" s="1" customFormat="1" ht="15" customHeight="1" x14ac:dyDescent="0.25">
      <c r="A39" s="54" t="s">
        <v>260</v>
      </c>
      <c r="B39" s="51" t="s">
        <v>250</v>
      </c>
      <c r="C39" s="50"/>
      <c r="D39" s="203">
        <f>IFERROR(G39/F37,0)</f>
        <v>0</v>
      </c>
      <c r="E39" s="152" t="e">
        <f>G39/$G$43</f>
        <v>#DIV/0!</v>
      </c>
      <c r="F39" s="340"/>
      <c r="G39" s="292" t="e">
        <f>Honorarberechnung!H36</f>
        <v>#DIV/0!</v>
      </c>
      <c r="H39" s="206"/>
      <c r="I39" s="391" t="e">
        <f>IF(OR(G43-J37&gt;1,G43-J37&lt;-1),"Abweichung zwischen h aus PEP und h aus der Honorar-ermittlung beträgt:","")</f>
        <v>#DIV/0!</v>
      </c>
      <c r="J39" s="391"/>
      <c r="K39" s="391"/>
      <c r="M39" s="318"/>
      <c r="N39" s="318"/>
      <c r="O39" s="318"/>
      <c r="P39" s="318"/>
      <c r="Q39" s="318"/>
      <c r="R39" s="318"/>
      <c r="S39" s="318"/>
      <c r="T39" s="318"/>
    </row>
    <row r="40" spans="1:20" s="1" customFormat="1" ht="13.8" x14ac:dyDescent="0.25">
      <c r="A40" s="54" t="s">
        <v>261</v>
      </c>
      <c r="B40" s="51" t="s">
        <v>253</v>
      </c>
      <c r="C40" s="50"/>
      <c r="D40" s="203">
        <f>IFERROR(G40/F37,0)</f>
        <v>0</v>
      </c>
      <c r="E40" s="152" t="e">
        <f>G40/$G$43</f>
        <v>#DIV/0!</v>
      </c>
      <c r="F40" s="340"/>
      <c r="G40" s="292" t="e">
        <f>Honorarberechnung!H37</f>
        <v>#DIV/0!</v>
      </c>
      <c r="H40" s="206"/>
      <c r="I40" s="391"/>
      <c r="J40" s="391"/>
      <c r="K40" s="391"/>
      <c r="M40" s="318"/>
      <c r="N40" s="318"/>
      <c r="O40" s="318"/>
      <c r="P40" s="318"/>
      <c r="Q40" s="318"/>
      <c r="R40" s="318"/>
      <c r="S40" s="318"/>
      <c r="T40" s="318"/>
    </row>
    <row r="41" spans="1:20" s="1" customFormat="1" ht="15.75" customHeight="1" x14ac:dyDescent="0.25">
      <c r="A41" s="54" t="s">
        <v>255</v>
      </c>
      <c r="B41" s="51" t="s">
        <v>251</v>
      </c>
      <c r="C41" s="50"/>
      <c r="D41" s="203">
        <f>IFERROR(G41/F37,0)</f>
        <v>0</v>
      </c>
      <c r="E41" s="152" t="e">
        <f>G41/$G$43</f>
        <v>#DIV/0!</v>
      </c>
      <c r="F41" s="340"/>
      <c r="G41" s="292">
        <f>Honorarberechnung!H20</f>
        <v>0</v>
      </c>
      <c r="H41" s="206"/>
      <c r="I41" s="391"/>
      <c r="J41" s="391"/>
      <c r="K41" s="391"/>
      <c r="M41" s="318"/>
      <c r="N41" s="318"/>
      <c r="O41" s="318"/>
      <c r="P41" s="318"/>
      <c r="Q41" s="318"/>
      <c r="R41" s="318"/>
      <c r="S41" s="318"/>
      <c r="T41" s="318"/>
    </row>
    <row r="42" spans="1:20" s="1" customFormat="1" ht="14.25" hidden="1" customHeight="1" x14ac:dyDescent="0.25">
      <c r="A42" s="58" t="s">
        <v>87</v>
      </c>
      <c r="B42" s="55" t="s">
        <v>76</v>
      </c>
      <c r="C42" s="50"/>
      <c r="D42" s="203">
        <f>IFERROR(G42/F37,0)</f>
        <v>0</v>
      </c>
      <c r="E42" s="152" t="e">
        <f>G42/$G$43</f>
        <v>#DIV/0!</v>
      </c>
      <c r="F42" s="294">
        <v>0</v>
      </c>
      <c r="G42" s="292">
        <f>Honorarberechnung!H25</f>
        <v>0</v>
      </c>
      <c r="H42" s="206"/>
      <c r="I42" s="216"/>
      <c r="J42" s="216"/>
      <c r="M42" s="318"/>
      <c r="N42" s="318"/>
      <c r="O42" s="318"/>
      <c r="P42" s="318"/>
      <c r="Q42" s="318"/>
      <c r="R42" s="318"/>
      <c r="S42" s="318"/>
      <c r="T42" s="318"/>
    </row>
    <row r="43" spans="1:20" s="1" customFormat="1" ht="15" customHeight="1" x14ac:dyDescent="0.25">
      <c r="A43" s="154"/>
      <c r="B43" s="155" t="s">
        <v>175</v>
      </c>
      <c r="C43" s="66"/>
      <c r="E43" s="286" t="e">
        <f>SUM(E39:E42)</f>
        <v>#DIV/0!</v>
      </c>
      <c r="F43" s="156"/>
      <c r="G43" s="204" t="e">
        <f>SUM(G39:G42)</f>
        <v>#DIV/0!</v>
      </c>
      <c r="H43" s="204"/>
      <c r="I43" s="216"/>
      <c r="J43" s="216"/>
      <c r="K43" s="285" t="e">
        <f>ABS(J37/G43-1)</f>
        <v>#DIV/0!</v>
      </c>
      <c r="M43" s="318"/>
      <c r="N43" s="318"/>
      <c r="O43" s="318"/>
      <c r="P43" s="318"/>
      <c r="Q43" s="318"/>
      <c r="R43" s="318"/>
      <c r="S43" s="318"/>
      <c r="T43" s="318"/>
    </row>
    <row r="44" spans="1:20" s="1" customFormat="1" ht="10.5" customHeight="1" x14ac:dyDescent="0.25">
      <c r="A44" s="154"/>
      <c r="B44" s="155"/>
      <c r="C44" s="66"/>
      <c r="E44" s="157"/>
      <c r="F44" s="156"/>
      <c r="G44" s="204"/>
      <c r="H44" s="204"/>
      <c r="I44" s="205"/>
      <c r="J44" s="205"/>
      <c r="K44" s="205"/>
      <c r="M44" s="318"/>
      <c r="N44" s="318"/>
      <c r="O44" s="318"/>
      <c r="P44" s="318"/>
      <c r="Q44" s="318"/>
      <c r="R44" s="318"/>
      <c r="S44" s="318"/>
      <c r="T44" s="318"/>
    </row>
    <row r="45" spans="1:20" s="1" customFormat="1" ht="18" customHeight="1" x14ac:dyDescent="0.25">
      <c r="A45" s="154"/>
      <c r="B45" s="155" t="s">
        <v>198</v>
      </c>
      <c r="C45" s="66"/>
      <c r="E45" s="157"/>
      <c r="F45" s="156"/>
      <c r="G45" s="289" t="e">
        <f>G43*Honorarberechnung!D7</f>
        <v>#DIV/0!</v>
      </c>
      <c r="H45" s="204"/>
      <c r="I45" s="205"/>
      <c r="J45" s="205"/>
      <c r="K45" s="287">
        <f>SUM(Personaleinsatzplan!P11:S11,Personaleinsatzplan!P14:S14,Personaleinsatzplan!P17:S17)</f>
        <v>0</v>
      </c>
      <c r="M45" s="318"/>
      <c r="N45" s="318"/>
      <c r="O45" s="318"/>
      <c r="P45" s="318"/>
      <c r="Q45" s="318"/>
      <c r="R45" s="318"/>
      <c r="S45" s="318"/>
      <c r="T45" s="318"/>
    </row>
    <row r="46" spans="1:20" ht="15.6" thickBot="1" x14ac:dyDescent="0.3">
      <c r="A46" s="50"/>
      <c r="B46" s="50"/>
      <c r="C46" s="50"/>
      <c r="D46" s="202"/>
      <c r="E46" s="50"/>
      <c r="F46" s="50"/>
      <c r="G46" s="1"/>
      <c r="H46" s="210"/>
      <c r="I46" s="1"/>
      <c r="J46" s="1"/>
      <c r="K46" s="1"/>
      <c r="M46" s="319"/>
      <c r="N46" s="319"/>
      <c r="O46" s="319"/>
      <c r="P46" s="319"/>
      <c r="Q46" s="319"/>
      <c r="R46" s="319"/>
      <c r="S46" s="319"/>
      <c r="T46" s="319"/>
    </row>
    <row r="47" spans="1:20" s="1" customFormat="1" ht="16.2" thickBot="1" x14ac:dyDescent="0.35">
      <c r="A47" s="64" t="s">
        <v>85</v>
      </c>
      <c r="B47" s="158"/>
      <c r="C47" s="42"/>
      <c r="D47" s="150" t="s">
        <v>174</v>
      </c>
      <c r="E47" s="151"/>
      <c r="F47" s="293">
        <f>Leistungsumfang!F27</f>
        <v>0</v>
      </c>
      <c r="G47" s="159"/>
      <c r="H47" s="211"/>
      <c r="I47" s="218"/>
      <c r="J47" s="291">
        <f>SUM(Personaleinsatzplan!T19:AA19)</f>
        <v>0</v>
      </c>
      <c r="K47" s="219" t="s">
        <v>190</v>
      </c>
      <c r="M47" s="318"/>
      <c r="N47" s="318"/>
      <c r="O47" s="318"/>
      <c r="P47" s="318"/>
      <c r="Q47" s="318"/>
      <c r="R47" s="318"/>
      <c r="S47" s="318"/>
      <c r="T47" s="318"/>
    </row>
    <row r="48" spans="1:20" s="1" customFormat="1" ht="14.25" customHeight="1" x14ac:dyDescent="0.25">
      <c r="A48" s="50"/>
      <c r="B48" s="50"/>
      <c r="C48" s="50"/>
      <c r="D48" s="202"/>
      <c r="E48" s="50"/>
      <c r="F48" s="50"/>
      <c r="H48" s="210"/>
      <c r="M48" s="318"/>
      <c r="N48" s="318"/>
      <c r="O48" s="318"/>
      <c r="P48" s="318"/>
      <c r="Q48" s="318"/>
      <c r="R48" s="318"/>
      <c r="S48" s="318"/>
      <c r="T48" s="318"/>
    </row>
    <row r="49" spans="1:20" s="1" customFormat="1" ht="13.8" x14ac:dyDescent="0.25">
      <c r="A49" s="56" t="s">
        <v>262</v>
      </c>
      <c r="B49" s="153" t="s">
        <v>252</v>
      </c>
      <c r="C49" s="50"/>
      <c r="D49" s="203">
        <f>IFERROR(G49/F47,0)</f>
        <v>0</v>
      </c>
      <c r="E49" s="152" t="e">
        <f>G49/$G$52</f>
        <v>#DIV/0!</v>
      </c>
      <c r="F49" s="340"/>
      <c r="G49" s="292" t="e">
        <f>Honorarberechnung!H44</f>
        <v>#DIV/0!</v>
      </c>
      <c r="H49" s="206"/>
      <c r="I49" s="391" t="e">
        <f>IF(OR(G52-J47&gt;1,G52-J47&lt;-1),"Abweichung zwischen h aus PEP und h aus der Honorar-ermittlung beträgt:","")</f>
        <v>#DIV/0!</v>
      </c>
      <c r="J49" s="391"/>
      <c r="K49" s="391"/>
      <c r="M49" s="320"/>
      <c r="N49" s="318"/>
      <c r="O49" s="318"/>
      <c r="P49" s="318"/>
      <c r="Q49" s="318"/>
      <c r="R49" s="318"/>
      <c r="S49" s="318"/>
      <c r="T49" s="318"/>
    </row>
    <row r="50" spans="1:20" s="1" customFormat="1" ht="13.8" hidden="1" x14ac:dyDescent="0.25">
      <c r="A50" s="56" t="s">
        <v>86</v>
      </c>
      <c r="B50" s="153" t="s">
        <v>75</v>
      </c>
      <c r="C50" s="50"/>
      <c r="D50" s="203">
        <f>IFERROR(G50/F47,0)</f>
        <v>0</v>
      </c>
      <c r="E50" s="152" t="e">
        <f>G50/$G$52</f>
        <v>#DIV/0!</v>
      </c>
      <c r="F50" s="294">
        <v>8</v>
      </c>
      <c r="G50" s="292" t="e">
        <f>Honorarberechnung!H45</f>
        <v>#DIV/0!</v>
      </c>
      <c r="H50" s="206"/>
      <c r="I50" s="391"/>
      <c r="J50" s="391"/>
      <c r="K50" s="391"/>
      <c r="M50" s="320"/>
      <c r="N50" s="318"/>
      <c r="O50" s="318"/>
      <c r="P50" s="318"/>
      <c r="Q50" s="318"/>
      <c r="R50" s="318"/>
      <c r="S50" s="318"/>
      <c r="T50" s="318"/>
    </row>
    <row r="51" spans="1:20" s="1" customFormat="1" ht="13.8" hidden="1" x14ac:dyDescent="0.25">
      <c r="A51" s="58" t="s">
        <v>87</v>
      </c>
      <c r="B51" s="55" t="s">
        <v>76</v>
      </c>
      <c r="C51" s="50"/>
      <c r="D51" s="203">
        <v>0</v>
      </c>
      <c r="E51" s="152" t="e">
        <f>G51/$G$52</f>
        <v>#DIV/0!</v>
      </c>
      <c r="F51" s="294"/>
      <c r="G51" s="292">
        <f>Honorarberechnung!H26</f>
        <v>0</v>
      </c>
      <c r="H51" s="206"/>
      <c r="I51" s="216"/>
      <c r="J51" s="216"/>
      <c r="M51" s="318"/>
      <c r="N51" s="318"/>
      <c r="O51" s="318"/>
      <c r="P51" s="318"/>
      <c r="Q51" s="318"/>
      <c r="R51" s="318"/>
      <c r="S51" s="318"/>
      <c r="T51" s="318"/>
    </row>
    <row r="52" spans="1:20" s="1" customFormat="1" ht="14.4" x14ac:dyDescent="0.25">
      <c r="A52" s="154"/>
      <c r="B52" s="155" t="s">
        <v>175</v>
      </c>
      <c r="C52" s="66"/>
      <c r="E52" s="286" t="e">
        <f>SUM(E49:E51)</f>
        <v>#DIV/0!</v>
      </c>
      <c r="F52" s="156"/>
      <c r="G52" s="204" t="e">
        <f>SUM(G48:G51)</f>
        <v>#DIV/0!</v>
      </c>
      <c r="H52" s="204"/>
      <c r="K52" s="285" t="e">
        <f>ABS(J47/G52-1)</f>
        <v>#DIV/0!</v>
      </c>
      <c r="M52" s="318"/>
      <c r="N52" s="318"/>
      <c r="O52" s="318"/>
      <c r="P52" s="318"/>
      <c r="Q52" s="318"/>
      <c r="R52" s="318"/>
      <c r="S52" s="318"/>
      <c r="T52" s="318"/>
    </row>
    <row r="53" spans="1:20" s="1" customFormat="1" ht="10.5" customHeight="1" x14ac:dyDescent="0.25">
      <c r="A53" s="154"/>
      <c r="B53" s="155"/>
      <c r="C53" s="66"/>
      <c r="E53" s="157"/>
      <c r="F53" s="156"/>
      <c r="G53" s="204"/>
      <c r="H53" s="204"/>
      <c r="I53" s="205"/>
      <c r="J53" s="205"/>
      <c r="K53" s="205"/>
      <c r="M53" s="318"/>
      <c r="N53" s="318"/>
      <c r="O53" s="318"/>
      <c r="P53" s="318"/>
      <c r="Q53" s="318"/>
      <c r="R53" s="318"/>
      <c r="S53" s="318"/>
      <c r="T53" s="318"/>
    </row>
    <row r="54" spans="1:20" s="1" customFormat="1" ht="18" customHeight="1" x14ac:dyDescent="0.25">
      <c r="A54" s="154"/>
      <c r="B54" s="155" t="s">
        <v>199</v>
      </c>
      <c r="C54" s="66"/>
      <c r="E54" s="157"/>
      <c r="F54" s="156"/>
      <c r="G54" s="289" t="e">
        <f>G52*Honorarberechnung!D7</f>
        <v>#DIV/0!</v>
      </c>
      <c r="H54" s="204"/>
      <c r="I54" s="205"/>
      <c r="J54" s="205"/>
      <c r="K54" s="287">
        <f>SUM(Personaleinsatzplan!T11:AA11,Personaleinsatzplan!T14:AA14,Personaleinsatzplan!T17:AA17)</f>
        <v>0</v>
      </c>
      <c r="M54" s="318"/>
      <c r="N54" s="318"/>
      <c r="O54" s="318"/>
      <c r="P54" s="318"/>
      <c r="Q54" s="318"/>
      <c r="R54" s="318"/>
      <c r="S54" s="318"/>
      <c r="T54" s="318"/>
    </row>
    <row r="55" spans="1:20" s="1" customFormat="1" ht="14.4" thickBot="1" x14ac:dyDescent="0.3">
      <c r="A55" s="50"/>
      <c r="B55" s="50"/>
      <c r="C55" s="50"/>
      <c r="D55" s="202"/>
      <c r="E55" s="50"/>
      <c r="F55" s="50"/>
      <c r="H55" s="210"/>
      <c r="M55" s="318"/>
      <c r="N55" s="318"/>
      <c r="O55" s="318"/>
      <c r="P55" s="318"/>
      <c r="Q55" s="318"/>
      <c r="R55" s="318"/>
      <c r="S55" s="318"/>
      <c r="T55" s="318"/>
    </row>
    <row r="56" spans="1:20" s="85" customFormat="1" ht="16.2" thickBot="1" x14ac:dyDescent="0.35">
      <c r="A56" s="64" t="s">
        <v>176</v>
      </c>
      <c r="B56" s="88"/>
      <c r="C56" s="42"/>
      <c r="D56" s="150" t="s">
        <v>174</v>
      </c>
      <c r="E56" s="151"/>
      <c r="F56" s="293">
        <f>Leistungsumfang!F33</f>
        <v>0</v>
      </c>
      <c r="G56" s="159"/>
      <c r="H56" s="211"/>
      <c r="I56" s="218"/>
      <c r="J56" s="291">
        <f>SUM(Personaleinsatzplan!AB19:AD19)</f>
        <v>0</v>
      </c>
      <c r="K56" s="219" t="s">
        <v>190</v>
      </c>
      <c r="M56" s="321"/>
      <c r="N56" s="321"/>
      <c r="O56" s="321"/>
      <c r="P56" s="321"/>
      <c r="Q56" s="321"/>
      <c r="R56" s="321"/>
      <c r="S56" s="321"/>
      <c r="T56" s="321"/>
    </row>
    <row r="57" spans="1:20" s="85" customFormat="1" ht="15.75" customHeight="1" x14ac:dyDescent="0.25">
      <c r="A57" s="50"/>
      <c r="B57" s="50"/>
      <c r="C57" s="50"/>
      <c r="D57" s="202"/>
      <c r="E57" s="50"/>
      <c r="F57" s="50"/>
      <c r="G57" s="1"/>
      <c r="H57" s="210"/>
      <c r="I57" s="1"/>
      <c r="J57" s="1"/>
      <c r="K57" s="1"/>
      <c r="M57" s="321"/>
      <c r="N57" s="321"/>
      <c r="O57" s="321"/>
      <c r="P57" s="321"/>
      <c r="Q57" s="321"/>
      <c r="R57" s="321"/>
      <c r="S57" s="321"/>
      <c r="T57" s="321"/>
    </row>
    <row r="58" spans="1:20" ht="15" customHeight="1" x14ac:dyDescent="0.25">
      <c r="A58" s="341" t="s">
        <v>256</v>
      </c>
      <c r="B58" s="55" t="s">
        <v>246</v>
      </c>
      <c r="C58" s="50"/>
      <c r="D58" s="203">
        <f>IFERROR(G58/F56,0)</f>
        <v>0</v>
      </c>
      <c r="E58" s="152" t="e">
        <f>G58/$G$60</f>
        <v>#DIV/0!</v>
      </c>
      <c r="F58" s="340"/>
      <c r="G58" s="292">
        <f>Honorarberechnung!H21</f>
        <v>0</v>
      </c>
      <c r="H58" s="206"/>
      <c r="I58" s="391" t="str">
        <f>IF(OR(G60-J56&gt;1,G60-J56&lt;-1),"Abweichung zwischen h aus PEP und h aus der Honorar-ermittlung beträgt:","")</f>
        <v/>
      </c>
      <c r="J58" s="391"/>
      <c r="K58" s="391"/>
      <c r="N58" s="319"/>
      <c r="O58" s="319"/>
      <c r="P58" s="319"/>
      <c r="Q58" s="319"/>
      <c r="R58" s="319"/>
      <c r="S58" s="319"/>
      <c r="T58" s="319"/>
    </row>
    <row r="59" spans="1:20" hidden="1" x14ac:dyDescent="0.25">
      <c r="A59" s="58" t="s">
        <v>87</v>
      </c>
      <c r="B59" s="55" t="s">
        <v>76</v>
      </c>
      <c r="C59" s="50"/>
      <c r="D59" s="203">
        <f>IFERROR(G59/F56,0)</f>
        <v>0</v>
      </c>
      <c r="E59" s="152" t="e">
        <f>G59/$G$60</f>
        <v>#DIV/0!</v>
      </c>
      <c r="F59" s="294"/>
      <c r="G59" s="292">
        <f>Honorarberechnung!H27</f>
        <v>0</v>
      </c>
      <c r="H59" s="206"/>
      <c r="I59" s="391"/>
      <c r="J59" s="391"/>
      <c r="K59" s="391"/>
      <c r="M59" s="318"/>
      <c r="N59" s="318"/>
      <c r="O59" s="319"/>
      <c r="P59" s="319"/>
      <c r="Q59" s="319"/>
      <c r="R59" s="319"/>
      <c r="S59" s="319"/>
      <c r="T59" s="319"/>
    </row>
    <row r="60" spans="1:20" x14ac:dyDescent="0.25">
      <c r="A60" s="160"/>
      <c r="B60" s="155" t="s">
        <v>175</v>
      </c>
      <c r="C60" s="66"/>
      <c r="E60" s="286" t="e">
        <f>SUM(E58:E59)</f>
        <v>#DIV/0!</v>
      </c>
      <c r="F60" s="156"/>
      <c r="G60" s="156">
        <f>SUM(G58:G59)</f>
        <v>0</v>
      </c>
      <c r="H60" s="204"/>
      <c r="I60" s="391"/>
      <c r="J60" s="391"/>
      <c r="K60" s="391"/>
      <c r="M60" s="319"/>
      <c r="N60" s="319"/>
      <c r="O60" s="319"/>
      <c r="P60" s="319"/>
      <c r="Q60" s="319"/>
      <c r="R60" s="319"/>
      <c r="S60" s="319"/>
      <c r="T60" s="319"/>
    </row>
    <row r="61" spans="1:20" x14ac:dyDescent="0.25">
      <c r="A61" s="160"/>
      <c r="B61" s="155"/>
      <c r="C61" s="66"/>
      <c r="E61" s="157"/>
      <c r="F61" s="156"/>
      <c r="G61" s="156"/>
      <c r="H61" s="204"/>
      <c r="I61" s="216"/>
      <c r="J61" s="216"/>
      <c r="K61" s="285" t="e">
        <f>ABS(J56/G60-1)</f>
        <v>#DIV/0!</v>
      </c>
      <c r="M61" s="319"/>
      <c r="N61" s="319"/>
      <c r="O61" s="319"/>
      <c r="P61" s="319"/>
      <c r="Q61" s="319"/>
      <c r="R61" s="319"/>
      <c r="S61" s="319"/>
      <c r="T61" s="319"/>
    </row>
    <row r="62" spans="1:20" s="1" customFormat="1" ht="10.5" customHeight="1" x14ac:dyDescent="0.25">
      <c r="A62" s="154"/>
      <c r="B62" s="155"/>
      <c r="C62" s="66"/>
      <c r="E62" s="157"/>
      <c r="F62" s="156"/>
      <c r="G62" s="204"/>
      <c r="H62" s="204"/>
      <c r="I62" s="216"/>
      <c r="J62" s="216"/>
      <c r="K62" s="216"/>
      <c r="M62" s="318"/>
      <c r="N62" s="318"/>
      <c r="O62" s="318"/>
      <c r="P62" s="318"/>
      <c r="Q62" s="318"/>
      <c r="R62" s="318"/>
      <c r="S62" s="318"/>
      <c r="T62" s="318"/>
    </row>
    <row r="63" spans="1:20" s="1" customFormat="1" ht="18" customHeight="1" x14ac:dyDescent="0.25">
      <c r="A63" s="154"/>
      <c r="B63" s="155" t="s">
        <v>200</v>
      </c>
      <c r="C63" s="66"/>
      <c r="E63" s="157"/>
      <c r="F63" s="156"/>
      <c r="G63" s="289">
        <f>G60*Honorarberechnung!D7</f>
        <v>0</v>
      </c>
      <c r="H63" s="204"/>
      <c r="I63" s="205"/>
      <c r="J63" s="205"/>
      <c r="K63" s="287">
        <f>SUM(Personaleinsatzplan!AB11:AD11,Personaleinsatzplan!AB14:AD14,Personaleinsatzplan!AB17:AD17)</f>
        <v>0</v>
      </c>
      <c r="M63" s="318"/>
      <c r="N63" s="318"/>
      <c r="O63" s="318"/>
      <c r="P63" s="318"/>
      <c r="Q63" s="318"/>
      <c r="R63" s="318"/>
      <c r="S63" s="318"/>
      <c r="T63" s="318"/>
    </row>
    <row r="64" spans="1:20" s="1" customFormat="1" ht="10.5" customHeight="1" x14ac:dyDescent="0.25">
      <c r="A64" s="154"/>
      <c r="B64" s="155"/>
      <c r="C64" s="66"/>
      <c r="E64" s="157"/>
      <c r="F64" s="156"/>
      <c r="G64" s="204"/>
      <c r="H64" s="204"/>
      <c r="I64" s="205"/>
      <c r="J64" s="205"/>
      <c r="K64" s="205"/>
      <c r="M64" s="318"/>
      <c r="N64" s="318"/>
      <c r="O64" s="318"/>
      <c r="P64" s="318"/>
      <c r="Q64" s="318"/>
      <c r="R64" s="318"/>
      <c r="S64" s="318"/>
      <c r="T64" s="318"/>
    </row>
    <row r="65" spans="1:20" s="1" customFormat="1" ht="18" customHeight="1" x14ac:dyDescent="0.25">
      <c r="A65" s="154"/>
      <c r="B65" s="155" t="s">
        <v>237</v>
      </c>
      <c r="C65" s="66"/>
      <c r="E65" s="157"/>
      <c r="F65" s="156"/>
      <c r="G65" s="290" t="e">
        <f>SUM(G25,G35,G45,G54,G63)</f>
        <v>#DIV/0!</v>
      </c>
      <c r="H65" s="204"/>
      <c r="I65" s="205"/>
      <c r="J65" s="205"/>
      <c r="K65" s="288">
        <f>SUM(K63,K54,K45,K35,K25)</f>
        <v>0</v>
      </c>
      <c r="M65" s="318"/>
      <c r="N65" s="318"/>
      <c r="O65" s="318"/>
      <c r="P65" s="318"/>
      <c r="Q65" s="318"/>
      <c r="R65" s="318"/>
      <c r="S65" s="318"/>
      <c r="T65" s="318"/>
    </row>
    <row r="66" spans="1:20" s="1" customFormat="1" ht="10.5" customHeight="1" x14ac:dyDescent="0.25">
      <c r="A66" s="154"/>
      <c r="B66" s="155"/>
      <c r="C66" s="66"/>
      <c r="E66" s="157"/>
      <c r="F66" s="156"/>
      <c r="G66" s="204"/>
      <c r="H66" s="204"/>
      <c r="I66" s="216"/>
      <c r="J66" s="216"/>
      <c r="K66" s="216"/>
      <c r="M66" s="318"/>
      <c r="N66" s="318"/>
      <c r="O66" s="318"/>
      <c r="P66" s="318"/>
      <c r="Q66" s="318"/>
      <c r="R66" s="318"/>
      <c r="S66" s="318"/>
      <c r="T66" s="318"/>
    </row>
    <row r="67" spans="1:20" s="1" customFormat="1" ht="18" customHeight="1" x14ac:dyDescent="0.25">
      <c r="A67" s="154"/>
      <c r="B67" s="155" t="s">
        <v>240</v>
      </c>
      <c r="C67" s="66"/>
      <c r="E67" s="157"/>
      <c r="F67" s="156"/>
      <c r="G67" s="309"/>
      <c r="H67" s="204"/>
      <c r="I67" s="216"/>
      <c r="J67" s="216"/>
      <c r="K67" s="288">
        <f>Personaleinsatzplan!AE23+Personaleinsatzplan!AE25</f>
        <v>0</v>
      </c>
      <c r="L67" s="327" t="s">
        <v>243</v>
      </c>
      <c r="M67" s="318"/>
      <c r="N67" s="318"/>
      <c r="O67" s="318"/>
      <c r="P67" s="318"/>
      <c r="Q67" s="318"/>
      <c r="R67" s="318"/>
      <c r="S67" s="318"/>
      <c r="T67" s="318"/>
    </row>
    <row r="68" spans="1:20" s="1" customFormat="1" ht="18" customHeight="1" x14ac:dyDescent="0.25">
      <c r="A68" s="154"/>
      <c r="B68" s="155"/>
      <c r="C68" s="66"/>
      <c r="E68" s="157"/>
      <c r="F68" s="156"/>
      <c r="G68" s="204"/>
      <c r="H68" s="204"/>
      <c r="I68" s="205"/>
      <c r="J68" s="205"/>
      <c r="K68" s="205"/>
      <c r="M68" s="318"/>
      <c r="N68" s="318"/>
      <c r="O68" s="318"/>
      <c r="P68" s="318"/>
      <c r="Q68" s="318"/>
      <c r="R68" s="318"/>
      <c r="S68" s="318"/>
      <c r="T68" s="318"/>
    </row>
    <row r="69" spans="1:20" s="1" customFormat="1" ht="18" customHeight="1" x14ac:dyDescent="0.25">
      <c r="A69" s="154"/>
      <c r="B69" s="225" t="s">
        <v>238</v>
      </c>
      <c r="C69" s="66"/>
      <c r="E69" s="157"/>
      <c r="F69" s="156"/>
      <c r="G69" s="204"/>
      <c r="H69" s="204"/>
      <c r="I69" s="205"/>
      <c r="J69" s="205"/>
      <c r="K69" s="289" t="e">
        <f>G65</f>
        <v>#DIV/0!</v>
      </c>
      <c r="M69" s="318"/>
      <c r="N69" s="318"/>
      <c r="O69" s="318"/>
      <c r="P69" s="318"/>
      <c r="Q69" s="318"/>
      <c r="R69" s="318"/>
      <c r="S69" s="318"/>
      <c r="T69" s="318"/>
    </row>
    <row r="70" spans="1:20" x14ac:dyDescent="0.25">
      <c r="A70" s="66"/>
      <c r="B70" s="226" t="s">
        <v>239</v>
      </c>
      <c r="C70" s="220"/>
      <c r="D70" s="220"/>
      <c r="E70" s="220"/>
      <c r="F70" s="220"/>
      <c r="G70" s="221"/>
      <c r="H70" s="222"/>
      <c r="I70" s="223"/>
      <c r="J70" s="223"/>
      <c r="K70" s="289">
        <f>K65+K67</f>
        <v>0</v>
      </c>
      <c r="M70" s="319"/>
      <c r="N70" s="319"/>
      <c r="O70" s="319"/>
      <c r="P70" s="319"/>
      <c r="Q70" s="319"/>
      <c r="R70" s="319"/>
      <c r="S70" s="319"/>
      <c r="T70" s="319"/>
    </row>
    <row r="71" spans="1:20" x14ac:dyDescent="0.25">
      <c r="A71" s="66"/>
      <c r="B71" s="224" t="s">
        <v>192</v>
      </c>
      <c r="C71" s="66"/>
      <c r="D71" s="66"/>
      <c r="E71" s="66"/>
      <c r="F71" s="66"/>
      <c r="G71" s="85"/>
      <c r="H71" s="212"/>
      <c r="I71" s="205"/>
      <c r="J71" s="227" t="s">
        <v>191</v>
      </c>
      <c r="K71" s="290" t="e">
        <f>ABS(K70-K69)</f>
        <v>#DIV/0!</v>
      </c>
      <c r="M71" s="319"/>
      <c r="N71" s="319"/>
      <c r="O71" s="319"/>
      <c r="P71" s="319"/>
      <c r="Q71" s="319"/>
      <c r="R71" s="319"/>
      <c r="S71" s="319"/>
      <c r="T71" s="319"/>
    </row>
    <row r="72" spans="1:20" ht="5.25" customHeight="1" x14ac:dyDescent="0.25">
      <c r="A72" s="66"/>
      <c r="B72" s="217"/>
      <c r="C72" s="66"/>
      <c r="D72" s="66"/>
      <c r="E72" s="66"/>
      <c r="F72" s="66"/>
      <c r="G72" s="85"/>
      <c r="H72" s="212"/>
      <c r="I72" s="205"/>
      <c r="J72" s="205"/>
      <c r="K72" s="205"/>
      <c r="M72" s="319"/>
      <c r="N72" s="319"/>
      <c r="O72" s="319"/>
      <c r="P72" s="319"/>
      <c r="Q72" s="319"/>
      <c r="R72" s="319"/>
      <c r="S72" s="319"/>
      <c r="T72" s="319"/>
    </row>
    <row r="73" spans="1:20" x14ac:dyDescent="0.25">
      <c r="A73" s="40" t="s">
        <v>244</v>
      </c>
    </row>
  </sheetData>
  <mergeCells count="17">
    <mergeCell ref="B13:B16"/>
    <mergeCell ref="A13:A16"/>
    <mergeCell ref="I20:K22"/>
    <mergeCell ref="I13:K15"/>
    <mergeCell ref="I29:K31"/>
    <mergeCell ref="I58:K60"/>
    <mergeCell ref="D11:E11"/>
    <mergeCell ref="I16:K16"/>
    <mergeCell ref="D13:G13"/>
    <mergeCell ref="D3:K3"/>
    <mergeCell ref="D4:K4"/>
    <mergeCell ref="D7:E7"/>
    <mergeCell ref="D8:E8"/>
    <mergeCell ref="D9:E9"/>
    <mergeCell ref="D10:E10"/>
    <mergeCell ref="I49:K50"/>
    <mergeCell ref="I39:K41"/>
  </mergeCells>
  <pageMargins left="0.7" right="0.7" top="0.78740157499999996" bottom="0.78740157499999996" header="0.3" footer="0.3"/>
  <pageSetup paperSize="9" fitToHeight="0" orientation="landscape" r:id="rId1"/>
  <ignoredErrors>
    <ignoredError sqref="A50" twoDigitTextYear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40"/>
  <sheetViews>
    <sheetView showGridLines="0" zoomScaleNormal="100" workbookViewId="0"/>
  </sheetViews>
  <sheetFormatPr baseColWidth="10" defaultColWidth="11.44140625" defaultRowHeight="13.2" x14ac:dyDescent="0.25"/>
  <cols>
    <col min="1" max="1" width="12.44140625" style="243" customWidth="1"/>
    <col min="2" max="2" width="5.109375" style="243" customWidth="1"/>
    <col min="3" max="3" width="7.109375" style="243" customWidth="1"/>
    <col min="4" max="6" width="11.44140625" style="243"/>
    <col min="7" max="7" width="2" style="243" customWidth="1"/>
    <col min="8" max="8" width="9.109375" style="243" bestFit="1" customWidth="1"/>
    <col min="9" max="9" width="2" style="243" bestFit="1" customWidth="1"/>
    <col min="10" max="10" width="10.88671875" style="243" bestFit="1" customWidth="1"/>
    <col min="11" max="11" width="2.109375" style="243" bestFit="1" customWidth="1"/>
    <col min="12" max="12" width="11.6640625" style="243" bestFit="1" customWidth="1"/>
    <col min="13" max="13" width="2.109375" style="243" customWidth="1"/>
    <col min="14" max="14" width="14.44140625" style="243" bestFit="1" customWidth="1"/>
    <col min="15" max="16384" width="11.44140625" style="243"/>
  </cols>
  <sheetData>
    <row r="1" spans="1:15" s="239" customFormat="1" ht="17.399999999999999" x14ac:dyDescent="0.3">
      <c r="A1" s="237" t="s">
        <v>209</v>
      </c>
      <c r="B1" s="238"/>
      <c r="C1" s="238"/>
      <c r="D1" s="238"/>
      <c r="E1" s="238"/>
      <c r="F1" s="238"/>
      <c r="G1" s="238"/>
    </row>
    <row r="2" spans="1:15" s="239" customFormat="1" ht="17.399999999999999" x14ac:dyDescent="0.3">
      <c r="A2" s="237"/>
      <c r="B2" s="238"/>
      <c r="C2" s="238"/>
      <c r="D2" s="238"/>
      <c r="E2" s="238"/>
      <c r="F2" s="238"/>
      <c r="G2" s="238"/>
    </row>
    <row r="3" spans="1:15" s="241" customFormat="1" ht="15.6" x14ac:dyDescent="0.3">
      <c r="A3" s="240" t="s">
        <v>61</v>
      </c>
      <c r="B3" s="240"/>
      <c r="C3" s="240"/>
      <c r="D3" s="426"/>
      <c r="E3" s="427"/>
      <c r="F3" s="427"/>
      <c r="G3" s="427"/>
      <c r="H3" s="427"/>
      <c r="I3" s="427"/>
      <c r="J3" s="427"/>
      <c r="K3" s="427"/>
      <c r="L3" s="427"/>
      <c r="M3" s="427"/>
      <c r="N3" s="428"/>
    </row>
    <row r="4" spans="1:15" s="241" customFormat="1" ht="15.6" x14ac:dyDescent="0.3">
      <c r="A4" s="240" t="s">
        <v>62</v>
      </c>
      <c r="B4" s="240"/>
      <c r="C4" s="240"/>
      <c r="D4" s="429"/>
      <c r="E4" s="430"/>
      <c r="F4" s="430"/>
      <c r="G4" s="430"/>
      <c r="H4" s="430"/>
      <c r="I4" s="430"/>
      <c r="J4" s="430"/>
      <c r="K4" s="430"/>
      <c r="L4" s="430"/>
      <c r="M4" s="430"/>
      <c r="N4" s="431"/>
    </row>
    <row r="7" spans="1:15" ht="16.5" customHeight="1" x14ac:dyDescent="0.3">
      <c r="A7" s="419" t="s">
        <v>213</v>
      </c>
      <c r="B7" s="421" t="s">
        <v>268</v>
      </c>
      <c r="C7" s="421"/>
      <c r="D7" s="421"/>
      <c r="E7" s="421"/>
      <c r="F7" s="422"/>
      <c r="G7" s="242"/>
      <c r="H7" s="244" t="s">
        <v>190</v>
      </c>
      <c r="I7" s="425" t="s">
        <v>211</v>
      </c>
      <c r="J7" s="244" t="s">
        <v>210</v>
      </c>
      <c r="K7" s="432" t="s">
        <v>212</v>
      </c>
      <c r="L7" s="259"/>
      <c r="M7" s="433"/>
      <c r="N7" s="434" t="s">
        <v>2</v>
      </c>
      <c r="O7" s="242"/>
    </row>
    <row r="8" spans="1:15" ht="13.8" x14ac:dyDescent="0.25">
      <c r="A8" s="420"/>
      <c r="B8" s="423"/>
      <c r="C8" s="423"/>
      <c r="D8" s="423"/>
      <c r="E8" s="423"/>
      <c r="F8" s="424"/>
      <c r="G8" s="242"/>
      <c r="H8" s="245"/>
      <c r="I8" s="425"/>
      <c r="J8" s="246"/>
      <c r="K8" s="432"/>
      <c r="L8" s="258"/>
      <c r="M8" s="433"/>
      <c r="N8" s="435"/>
      <c r="O8" s="242"/>
    </row>
    <row r="9" spans="1:15" ht="6.75" customHeight="1" x14ac:dyDescent="0.25">
      <c r="A9" s="242"/>
      <c r="B9" s="242"/>
      <c r="C9" s="242"/>
      <c r="D9" s="242"/>
      <c r="E9" s="242"/>
      <c r="F9" s="242"/>
      <c r="G9" s="242"/>
      <c r="H9" s="242"/>
      <c r="I9" s="242"/>
      <c r="J9" s="242"/>
      <c r="K9" s="242"/>
      <c r="L9" s="242"/>
      <c r="M9" s="248"/>
      <c r="N9" s="249"/>
      <c r="O9" s="242"/>
    </row>
    <row r="10" spans="1:15" ht="17.25" customHeight="1" x14ac:dyDescent="0.3">
      <c r="A10" s="419" t="s">
        <v>217</v>
      </c>
      <c r="B10" s="421" t="s">
        <v>215</v>
      </c>
      <c r="C10" s="421"/>
      <c r="D10" s="421"/>
      <c r="E10" s="421"/>
      <c r="F10" s="422"/>
      <c r="G10" s="242"/>
      <c r="H10" s="244" t="s">
        <v>202</v>
      </c>
      <c r="I10" s="425" t="s">
        <v>211</v>
      </c>
      <c r="J10" s="244" t="s">
        <v>216</v>
      </c>
      <c r="K10" s="425" t="s">
        <v>211</v>
      </c>
      <c r="L10" s="244" t="s">
        <v>210</v>
      </c>
      <c r="M10" s="432" t="s">
        <v>212</v>
      </c>
      <c r="N10" s="434" t="s">
        <v>2</v>
      </c>
      <c r="O10" s="242"/>
    </row>
    <row r="11" spans="1:15" ht="13.8" x14ac:dyDescent="0.25">
      <c r="A11" s="420"/>
      <c r="B11" s="423"/>
      <c r="C11" s="423"/>
      <c r="D11" s="423"/>
      <c r="E11" s="423"/>
      <c r="F11" s="424"/>
      <c r="G11" s="242"/>
      <c r="H11" s="245"/>
      <c r="I11" s="425"/>
      <c r="J11" s="246"/>
      <c r="K11" s="425"/>
      <c r="L11" s="247"/>
      <c r="M11" s="432"/>
      <c r="N11" s="435"/>
      <c r="O11" s="242"/>
    </row>
    <row r="12" spans="1:15" ht="6" customHeight="1" x14ac:dyDescent="0.25">
      <c r="A12" s="242"/>
      <c r="B12" s="242"/>
      <c r="C12" s="242"/>
      <c r="D12" s="242"/>
      <c r="E12" s="242"/>
      <c r="F12" s="242"/>
      <c r="G12" s="242"/>
      <c r="H12" s="242"/>
      <c r="I12" s="242"/>
      <c r="J12" s="242"/>
      <c r="K12" s="242"/>
      <c r="L12" s="242"/>
      <c r="M12" s="248"/>
      <c r="N12" s="249"/>
      <c r="O12" s="242"/>
    </row>
    <row r="13" spans="1:15" ht="15.75" customHeight="1" x14ac:dyDescent="0.3">
      <c r="A13" s="419" t="s">
        <v>218</v>
      </c>
      <c r="B13" s="421" t="s">
        <v>264</v>
      </c>
      <c r="C13" s="421"/>
      <c r="D13" s="421"/>
      <c r="E13" s="421"/>
      <c r="F13" s="422"/>
      <c r="G13" s="242"/>
      <c r="H13" s="244" t="s">
        <v>202</v>
      </c>
      <c r="I13" s="425" t="s">
        <v>211</v>
      </c>
      <c r="J13" s="244" t="s">
        <v>216</v>
      </c>
      <c r="K13" s="425" t="s">
        <v>211</v>
      </c>
      <c r="L13" s="244" t="s">
        <v>210</v>
      </c>
      <c r="M13" s="432" t="s">
        <v>212</v>
      </c>
      <c r="N13" s="434" t="s">
        <v>2</v>
      </c>
      <c r="O13" s="242"/>
    </row>
    <row r="14" spans="1:15" ht="13.8" x14ac:dyDescent="0.25">
      <c r="A14" s="420"/>
      <c r="B14" s="423"/>
      <c r="C14" s="423"/>
      <c r="D14" s="423"/>
      <c r="E14" s="423"/>
      <c r="F14" s="424"/>
      <c r="G14" s="242"/>
      <c r="H14" s="245"/>
      <c r="I14" s="425"/>
      <c r="J14" s="246"/>
      <c r="K14" s="425"/>
      <c r="L14" s="247"/>
      <c r="M14" s="432"/>
      <c r="N14" s="435"/>
      <c r="O14" s="242"/>
    </row>
    <row r="15" spans="1:15" ht="6" customHeight="1" x14ac:dyDescent="0.25">
      <c r="A15" s="242"/>
      <c r="B15" s="242"/>
      <c r="C15" s="242"/>
      <c r="D15" s="242"/>
      <c r="E15" s="242"/>
      <c r="F15" s="242"/>
      <c r="G15" s="242"/>
      <c r="H15" s="242"/>
      <c r="I15" s="242"/>
      <c r="J15" s="242"/>
      <c r="K15" s="242"/>
      <c r="L15" s="242"/>
      <c r="M15" s="248"/>
      <c r="N15" s="249"/>
      <c r="O15" s="242"/>
    </row>
    <row r="16" spans="1:15" ht="15.75" customHeight="1" x14ac:dyDescent="0.3">
      <c r="A16" s="419" t="s">
        <v>219</v>
      </c>
      <c r="B16" s="421" t="s">
        <v>265</v>
      </c>
      <c r="C16" s="421"/>
      <c r="D16" s="421"/>
      <c r="E16" s="421"/>
      <c r="F16" s="422"/>
      <c r="G16" s="242"/>
      <c r="H16" s="244" t="s">
        <v>202</v>
      </c>
      <c r="I16" s="425" t="s">
        <v>211</v>
      </c>
      <c r="J16" s="244" t="s">
        <v>216</v>
      </c>
      <c r="K16" s="425" t="s">
        <v>211</v>
      </c>
      <c r="L16" s="244" t="s">
        <v>210</v>
      </c>
      <c r="M16" s="432" t="s">
        <v>212</v>
      </c>
      <c r="N16" s="434" t="s">
        <v>2</v>
      </c>
      <c r="O16" s="242"/>
    </row>
    <row r="17" spans="1:15" ht="13.8" x14ac:dyDescent="0.25">
      <c r="A17" s="420"/>
      <c r="B17" s="423"/>
      <c r="C17" s="423"/>
      <c r="D17" s="423"/>
      <c r="E17" s="423"/>
      <c r="F17" s="424"/>
      <c r="G17" s="242"/>
      <c r="H17" s="245"/>
      <c r="I17" s="425"/>
      <c r="J17" s="246"/>
      <c r="K17" s="425"/>
      <c r="L17" s="247"/>
      <c r="M17" s="432"/>
      <c r="N17" s="435"/>
      <c r="O17" s="242"/>
    </row>
    <row r="18" spans="1:15" ht="6.75" customHeight="1" x14ac:dyDescent="0.25">
      <c r="A18" s="242"/>
      <c r="B18" s="242"/>
      <c r="C18" s="242"/>
      <c r="D18" s="242"/>
      <c r="E18" s="242"/>
      <c r="F18" s="242"/>
      <c r="G18" s="242"/>
      <c r="H18" s="242"/>
      <c r="I18" s="242"/>
      <c r="J18" s="242"/>
      <c r="K18" s="242"/>
      <c r="L18" s="242"/>
      <c r="M18" s="248"/>
      <c r="N18" s="249"/>
      <c r="O18" s="242"/>
    </row>
    <row r="19" spans="1:15" ht="17.25" customHeight="1" x14ac:dyDescent="0.3">
      <c r="A19" s="419" t="s">
        <v>220</v>
      </c>
      <c r="B19" s="421" t="s">
        <v>269</v>
      </c>
      <c r="C19" s="421"/>
      <c r="D19" s="421"/>
      <c r="E19" s="421"/>
      <c r="F19" s="422"/>
      <c r="G19" s="242"/>
      <c r="H19" s="244" t="s">
        <v>202</v>
      </c>
      <c r="I19" s="425" t="s">
        <v>211</v>
      </c>
      <c r="J19" s="244" t="s">
        <v>216</v>
      </c>
      <c r="K19" s="425" t="s">
        <v>211</v>
      </c>
      <c r="L19" s="244" t="s">
        <v>210</v>
      </c>
      <c r="M19" s="432" t="s">
        <v>212</v>
      </c>
      <c r="N19" s="434" t="s">
        <v>2</v>
      </c>
      <c r="O19" s="242"/>
    </row>
    <row r="20" spans="1:15" ht="13.8" x14ac:dyDescent="0.25">
      <c r="A20" s="420"/>
      <c r="B20" s="423"/>
      <c r="C20" s="423"/>
      <c r="D20" s="423"/>
      <c r="E20" s="423"/>
      <c r="F20" s="424"/>
      <c r="G20" s="242"/>
      <c r="H20" s="245"/>
      <c r="I20" s="425"/>
      <c r="J20" s="246"/>
      <c r="K20" s="425"/>
      <c r="L20" s="247"/>
      <c r="M20" s="432"/>
      <c r="N20" s="435"/>
      <c r="O20" s="242"/>
    </row>
    <row r="21" spans="1:15" ht="6" customHeight="1" x14ac:dyDescent="0.25">
      <c r="A21" s="242"/>
      <c r="B21" s="242"/>
      <c r="C21" s="242"/>
      <c r="D21" s="242"/>
      <c r="E21" s="242"/>
      <c r="F21" s="242"/>
      <c r="G21" s="242"/>
      <c r="H21" s="242"/>
      <c r="I21" s="242"/>
      <c r="J21" s="242"/>
      <c r="K21" s="242"/>
      <c r="L21" s="242"/>
      <c r="M21" s="248"/>
      <c r="N21" s="249"/>
      <c r="O21" s="242"/>
    </row>
    <row r="22" spans="1:15" ht="15.75" customHeight="1" x14ac:dyDescent="0.3">
      <c r="A22" s="436" t="s">
        <v>273</v>
      </c>
      <c r="B22" s="421" t="s">
        <v>270</v>
      </c>
      <c r="C22" s="421"/>
      <c r="D22" s="421"/>
      <c r="E22" s="421"/>
      <c r="F22" s="422"/>
      <c r="G22" s="242"/>
      <c r="H22" s="244" t="s">
        <v>202</v>
      </c>
      <c r="I22" s="425" t="s">
        <v>211</v>
      </c>
      <c r="J22" s="244" t="s">
        <v>216</v>
      </c>
      <c r="K22" s="425" t="s">
        <v>211</v>
      </c>
      <c r="L22" s="244" t="s">
        <v>210</v>
      </c>
      <c r="M22" s="432" t="s">
        <v>212</v>
      </c>
      <c r="N22" s="434" t="s">
        <v>2</v>
      </c>
      <c r="O22" s="242"/>
    </row>
    <row r="23" spans="1:15" ht="13.8" x14ac:dyDescent="0.25">
      <c r="A23" s="437"/>
      <c r="B23" s="423"/>
      <c r="C23" s="423"/>
      <c r="D23" s="423"/>
      <c r="E23" s="423"/>
      <c r="F23" s="424"/>
      <c r="G23" s="242"/>
      <c r="H23" s="245"/>
      <c r="I23" s="425"/>
      <c r="J23" s="246"/>
      <c r="K23" s="425"/>
      <c r="L23" s="247"/>
      <c r="M23" s="432"/>
      <c r="N23" s="435"/>
      <c r="O23" s="242"/>
    </row>
    <row r="24" spans="1:15" ht="6" customHeight="1" x14ac:dyDescent="0.25">
      <c r="A24" s="242"/>
      <c r="B24" s="242"/>
      <c r="C24" s="242"/>
      <c r="D24" s="242"/>
      <c r="E24" s="242"/>
      <c r="F24" s="242"/>
      <c r="G24" s="242"/>
      <c r="H24" s="242"/>
      <c r="I24" s="242"/>
      <c r="J24" s="242"/>
      <c r="K24" s="242"/>
      <c r="L24" s="242"/>
      <c r="M24" s="248"/>
      <c r="N24" s="249"/>
      <c r="O24" s="242"/>
    </row>
    <row r="25" spans="1:15" ht="15.75" customHeight="1" x14ac:dyDescent="0.3">
      <c r="A25" s="436" t="s">
        <v>274</v>
      </c>
      <c r="B25" s="421" t="s">
        <v>271</v>
      </c>
      <c r="C25" s="421"/>
      <c r="D25" s="421"/>
      <c r="E25" s="421"/>
      <c r="F25" s="422"/>
      <c r="G25" s="242"/>
      <c r="H25" s="244" t="s">
        <v>190</v>
      </c>
      <c r="I25" s="425" t="s">
        <v>211</v>
      </c>
      <c r="J25" s="244" t="s">
        <v>210</v>
      </c>
      <c r="K25" s="432" t="s">
        <v>212</v>
      </c>
      <c r="L25" s="259"/>
      <c r="M25" s="433"/>
      <c r="N25" s="434" t="s">
        <v>2</v>
      </c>
      <c r="O25" s="242"/>
    </row>
    <row r="26" spans="1:15" ht="13.8" x14ac:dyDescent="0.25">
      <c r="A26" s="437"/>
      <c r="B26" s="423"/>
      <c r="C26" s="423"/>
      <c r="D26" s="423"/>
      <c r="E26" s="423"/>
      <c r="F26" s="424"/>
      <c r="G26" s="242"/>
      <c r="H26" s="245"/>
      <c r="I26" s="425"/>
      <c r="J26" s="246"/>
      <c r="K26" s="432"/>
      <c r="L26" s="258"/>
      <c r="M26" s="433"/>
      <c r="N26" s="435"/>
      <c r="O26" s="242"/>
    </row>
    <row r="27" spans="1:15" ht="6" customHeight="1" x14ac:dyDescent="0.25">
      <c r="A27" s="242"/>
      <c r="B27" s="242"/>
      <c r="C27" s="242"/>
      <c r="D27" s="242"/>
      <c r="E27" s="242"/>
      <c r="F27" s="242"/>
      <c r="G27" s="242"/>
      <c r="H27" s="242"/>
      <c r="I27" s="242"/>
      <c r="J27" s="242"/>
      <c r="K27" s="242"/>
      <c r="L27" s="242"/>
      <c r="M27" s="248"/>
      <c r="N27" s="249"/>
      <c r="O27" s="242"/>
    </row>
    <row r="28" spans="1:15" ht="15.75" customHeight="1" x14ac:dyDescent="0.3">
      <c r="A28" s="419" t="s">
        <v>275</v>
      </c>
      <c r="B28" s="421" t="s">
        <v>266</v>
      </c>
      <c r="C28" s="421"/>
      <c r="D28" s="421"/>
      <c r="E28" s="421"/>
      <c r="F28" s="422"/>
      <c r="G28" s="242"/>
      <c r="H28" s="244" t="s">
        <v>167</v>
      </c>
      <c r="I28" s="425" t="s">
        <v>211</v>
      </c>
      <c r="J28" s="244" t="s">
        <v>223</v>
      </c>
      <c r="K28" s="425" t="s">
        <v>211</v>
      </c>
      <c r="L28" s="244" t="s">
        <v>210</v>
      </c>
      <c r="M28" s="432" t="s">
        <v>212</v>
      </c>
      <c r="N28" s="434" t="s">
        <v>2</v>
      </c>
      <c r="O28" s="242"/>
    </row>
    <row r="29" spans="1:15" ht="13.8" x14ac:dyDescent="0.25">
      <c r="A29" s="420"/>
      <c r="B29" s="423"/>
      <c r="C29" s="423"/>
      <c r="D29" s="423"/>
      <c r="E29" s="423"/>
      <c r="F29" s="424"/>
      <c r="G29" s="242"/>
      <c r="H29" s="245"/>
      <c r="I29" s="425"/>
      <c r="J29" s="246"/>
      <c r="K29" s="425"/>
      <c r="L29" s="247"/>
      <c r="M29" s="432"/>
      <c r="N29" s="435"/>
      <c r="O29" s="242"/>
    </row>
    <row r="30" spans="1:15" ht="6" customHeight="1" x14ac:dyDescent="0.25">
      <c r="A30" s="242"/>
      <c r="B30" s="242"/>
      <c r="C30" s="242"/>
      <c r="D30" s="242"/>
      <c r="E30" s="242"/>
      <c r="F30" s="242"/>
      <c r="G30" s="242"/>
      <c r="H30" s="242"/>
      <c r="I30" s="242"/>
      <c r="J30" s="242"/>
      <c r="K30" s="242"/>
      <c r="L30" s="242"/>
      <c r="M30" s="248"/>
      <c r="N30" s="249"/>
      <c r="O30" s="242"/>
    </row>
    <row r="31" spans="1:15" ht="15.75" customHeight="1" x14ac:dyDescent="0.25">
      <c r="A31" s="419" t="s">
        <v>221</v>
      </c>
      <c r="B31" s="438" t="s">
        <v>272</v>
      </c>
      <c r="C31" s="439"/>
      <c r="D31" s="439"/>
      <c r="E31" s="439"/>
      <c r="F31" s="440"/>
      <c r="G31" s="242"/>
      <c r="H31" s="242"/>
      <c r="I31" s="242"/>
      <c r="J31" s="242"/>
      <c r="K31" s="242"/>
      <c r="L31" s="242"/>
      <c r="M31" s="242"/>
      <c r="N31" s="242"/>
      <c r="O31" s="242"/>
    </row>
    <row r="32" spans="1:15" ht="13.8" x14ac:dyDescent="0.25">
      <c r="A32" s="420"/>
      <c r="B32" s="441"/>
      <c r="C32" s="441"/>
      <c r="D32" s="441"/>
      <c r="E32" s="441"/>
      <c r="F32" s="442"/>
      <c r="G32" s="242"/>
      <c r="H32" s="242"/>
      <c r="I32" s="242"/>
      <c r="J32" s="242"/>
      <c r="K32" s="242"/>
      <c r="L32" s="242"/>
      <c r="M32" s="242"/>
      <c r="N32" s="242"/>
      <c r="O32" s="242"/>
    </row>
    <row r="33" spans="1:15" ht="6.75" customHeight="1" x14ac:dyDescent="0.25">
      <c r="A33" s="242"/>
      <c r="B33" s="242"/>
      <c r="C33" s="242"/>
      <c r="D33" s="242"/>
      <c r="E33" s="242"/>
      <c r="F33" s="242"/>
      <c r="G33" s="242"/>
      <c r="H33" s="242"/>
      <c r="I33" s="242"/>
      <c r="J33" s="242"/>
      <c r="K33" s="242"/>
      <c r="L33" s="242"/>
      <c r="M33" s="248"/>
      <c r="N33" s="249"/>
      <c r="O33" s="242"/>
    </row>
    <row r="34" spans="1:15" ht="17.25" customHeight="1" x14ac:dyDescent="0.3">
      <c r="A34" s="419" t="s">
        <v>222</v>
      </c>
      <c r="B34" s="421" t="s">
        <v>267</v>
      </c>
      <c r="C34" s="421"/>
      <c r="D34" s="421"/>
      <c r="E34" s="421"/>
      <c r="F34" s="422"/>
      <c r="G34" s="242"/>
      <c r="H34" s="244" t="s">
        <v>190</v>
      </c>
      <c r="I34" s="425" t="s">
        <v>211</v>
      </c>
      <c r="J34" s="244" t="s">
        <v>210</v>
      </c>
      <c r="K34" s="432" t="s">
        <v>212</v>
      </c>
      <c r="L34" s="259"/>
      <c r="M34" s="433"/>
      <c r="N34" s="434" t="s">
        <v>2</v>
      </c>
      <c r="O34" s="242"/>
    </row>
    <row r="35" spans="1:15" ht="13.8" x14ac:dyDescent="0.25">
      <c r="A35" s="420"/>
      <c r="B35" s="423"/>
      <c r="C35" s="423"/>
      <c r="D35" s="423"/>
      <c r="E35" s="423"/>
      <c r="F35" s="424"/>
      <c r="G35" s="242"/>
      <c r="H35" s="245"/>
      <c r="I35" s="425"/>
      <c r="J35" s="246"/>
      <c r="K35" s="432"/>
      <c r="L35" s="258"/>
      <c r="M35" s="433"/>
      <c r="N35" s="435"/>
      <c r="O35" s="242"/>
    </row>
    <row r="36" spans="1:15" ht="6" customHeight="1" x14ac:dyDescent="0.25">
      <c r="A36" s="242"/>
      <c r="B36" s="242"/>
      <c r="C36" s="242"/>
      <c r="D36" s="242"/>
      <c r="E36" s="242"/>
      <c r="F36" s="242"/>
      <c r="G36" s="242"/>
      <c r="H36" s="242"/>
      <c r="I36" s="242"/>
      <c r="J36" s="242"/>
      <c r="K36" s="242"/>
      <c r="L36" s="242"/>
      <c r="M36" s="248"/>
      <c r="N36" s="249"/>
      <c r="O36" s="242"/>
    </row>
    <row r="37" spans="1:15" ht="11.25" customHeight="1" x14ac:dyDescent="0.25">
      <c r="A37" s="242"/>
      <c r="B37" s="242"/>
      <c r="C37" s="242"/>
      <c r="D37" s="242"/>
      <c r="E37" s="242"/>
      <c r="F37" s="242"/>
      <c r="G37" s="242"/>
      <c r="H37" s="242"/>
      <c r="I37" s="242"/>
      <c r="J37" s="242"/>
      <c r="K37" s="242"/>
      <c r="L37" s="242"/>
      <c r="M37" s="242"/>
      <c r="N37" s="249"/>
      <c r="O37" s="242"/>
    </row>
    <row r="38" spans="1:15" s="255" customFormat="1" ht="21" customHeight="1" x14ac:dyDescent="0.25">
      <c r="A38" s="250" t="s">
        <v>183</v>
      </c>
      <c r="B38" s="251"/>
      <c r="C38" s="251"/>
      <c r="D38" s="251"/>
      <c r="E38" s="251"/>
      <c r="F38" s="251"/>
      <c r="G38" s="251"/>
      <c r="H38" s="251"/>
      <c r="I38" s="251"/>
      <c r="J38" s="251"/>
      <c r="K38" s="251"/>
      <c r="L38" s="260"/>
      <c r="M38" s="252"/>
      <c r="N38" s="253" t="s">
        <v>2</v>
      </c>
      <c r="O38" s="254"/>
    </row>
    <row r="39" spans="1:15" ht="9.75" customHeight="1" x14ac:dyDescent="0.25">
      <c r="A39" s="242"/>
      <c r="B39" s="242"/>
      <c r="C39" s="242"/>
      <c r="D39" s="242"/>
      <c r="E39" s="242"/>
      <c r="F39" s="242"/>
      <c r="G39" s="242"/>
      <c r="H39" s="242"/>
      <c r="I39" s="242"/>
      <c r="J39" s="242"/>
      <c r="K39" s="242"/>
      <c r="L39" s="242"/>
      <c r="M39" s="256"/>
      <c r="N39" s="242"/>
      <c r="O39" s="242"/>
    </row>
    <row r="40" spans="1:15" x14ac:dyDescent="0.25">
      <c r="A40" s="257" t="s">
        <v>214</v>
      </c>
    </row>
  </sheetData>
  <mergeCells count="58">
    <mergeCell ref="N28:N29"/>
    <mergeCell ref="A31:A32"/>
    <mergeCell ref="B31:F32"/>
    <mergeCell ref="N34:N35"/>
    <mergeCell ref="K34:K35"/>
    <mergeCell ref="M34:M35"/>
    <mergeCell ref="A28:A29"/>
    <mergeCell ref="B28:F29"/>
    <mergeCell ref="I28:I29"/>
    <mergeCell ref="K28:K29"/>
    <mergeCell ref="M28:M29"/>
    <mergeCell ref="A22:A23"/>
    <mergeCell ref="B22:F23"/>
    <mergeCell ref="I22:I23"/>
    <mergeCell ref="A34:A35"/>
    <mergeCell ref="B34:F35"/>
    <mergeCell ref="A25:A26"/>
    <mergeCell ref="B25:F26"/>
    <mergeCell ref="I25:I26"/>
    <mergeCell ref="I34:I35"/>
    <mergeCell ref="M25:M26"/>
    <mergeCell ref="N25:N26"/>
    <mergeCell ref="K22:K23"/>
    <mergeCell ref="M22:M23"/>
    <mergeCell ref="N22:N23"/>
    <mergeCell ref="K25:K26"/>
    <mergeCell ref="N10:N11"/>
    <mergeCell ref="A19:A20"/>
    <mergeCell ref="B19:F20"/>
    <mergeCell ref="I19:I20"/>
    <mergeCell ref="A16:A17"/>
    <mergeCell ref="B16:F17"/>
    <mergeCell ref="I16:I17"/>
    <mergeCell ref="K19:K20"/>
    <mergeCell ref="M19:M20"/>
    <mergeCell ref="N19:N20"/>
    <mergeCell ref="K16:K17"/>
    <mergeCell ref="M16:M17"/>
    <mergeCell ref="N16:N17"/>
    <mergeCell ref="K13:K14"/>
    <mergeCell ref="M13:M14"/>
    <mergeCell ref="N13:N14"/>
    <mergeCell ref="A13:A14"/>
    <mergeCell ref="B13:F14"/>
    <mergeCell ref="I13:I14"/>
    <mergeCell ref="D3:N3"/>
    <mergeCell ref="D4:N4"/>
    <mergeCell ref="A7:A8"/>
    <mergeCell ref="B7:F8"/>
    <mergeCell ref="I7:I8"/>
    <mergeCell ref="K7:K8"/>
    <mergeCell ref="M7:M8"/>
    <mergeCell ref="N7:N8"/>
    <mergeCell ref="A10:A11"/>
    <mergeCell ref="B10:F11"/>
    <mergeCell ref="I10:I11"/>
    <mergeCell ref="K10:K11"/>
    <mergeCell ref="M10:M11"/>
  </mergeCells>
  <pageMargins left="0.7" right="0.7" top="0.78740157499999996" bottom="0.78740157499999996" header="0.3" footer="0.3"/>
  <pageSetup paperSize="9" scale="7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8</vt:i4>
      </vt:variant>
    </vt:vector>
  </HeadingPairs>
  <TitlesOfParts>
    <vt:vector size="17" baseType="lpstr">
      <vt:lpstr>Eingabe Stundensatz</vt:lpstr>
      <vt:lpstr>Projektannahmen</vt:lpstr>
      <vt:lpstr>Leistungsumfang</vt:lpstr>
      <vt:lpstr>Terminplan</vt:lpstr>
      <vt:lpstr>Projektklassenfaktor</vt:lpstr>
      <vt:lpstr>Honorarberechnung</vt:lpstr>
      <vt:lpstr>Personaleinsatzplan</vt:lpstr>
      <vt:lpstr>Plausibilitätsprüfung</vt:lpstr>
      <vt:lpstr>LV</vt:lpstr>
      <vt:lpstr>Terminplan!_ftn1</vt:lpstr>
      <vt:lpstr>Terminplan!_ftnref1</vt:lpstr>
      <vt:lpstr>Honorarberechnung!Druckbereich</vt:lpstr>
      <vt:lpstr>Leistungsumfang!Druckbereich</vt:lpstr>
      <vt:lpstr>Personaleinsatzplan!Druckbereich</vt:lpstr>
      <vt:lpstr>Projektklassenfaktor!Druckbereich</vt:lpstr>
      <vt:lpstr>Terminplan!Druckbereich</vt:lpstr>
      <vt:lpstr>Projektklassenfaktor!Drucktitel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Stempkowski</dc:creator>
  <cp:lastModifiedBy>Evelin.Waldauer</cp:lastModifiedBy>
  <cp:lastPrinted>2017-11-29T08:16:51Z</cp:lastPrinted>
  <dcterms:created xsi:type="dcterms:W3CDTF">2005-07-25T10:35:30Z</dcterms:created>
  <dcterms:modified xsi:type="dcterms:W3CDTF">2019-02-26T09:33:34Z</dcterms:modified>
</cp:coreProperties>
</file>