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empkowski-my.sharepoint.com/personal/office365_stempkowski_onmicrosoft_com/Documents/SBBC/01_Aktuelle Projekte/WK/WK Leitfaden 2017/03-Konzepte/"/>
    </mc:Choice>
  </mc:AlternateContent>
  <xr:revisionPtr revIDLastSave="0" documentId="14_{88674575-FAE2-42BD-8034-36650DB52997}" xr6:coauthVersionLast="40" xr6:coauthVersionMax="40" xr10:uidLastSave="{00000000-0000-0000-0000-000000000000}"/>
  <bookViews>
    <workbookView xWindow="-108" yWindow="-108" windowWidth="23256" windowHeight="12576" tabRatio="845" xr2:uid="{00000000-000D-0000-FFFF-FFFF00000000}"/>
  </bookViews>
  <sheets>
    <sheet name="Eingabe Stundensatz" sheetId="56" r:id="rId1"/>
    <sheet name="Projektannahmen" sheetId="57" r:id="rId2"/>
    <sheet name="Leistungsumfang" sheetId="58" r:id="rId3"/>
    <sheet name="Terminplan" sheetId="79" r:id="rId4"/>
    <sheet name="Projektklassenfaktor" sheetId="18" r:id="rId5"/>
    <sheet name="Personaleinsatzplan" sheetId="81" r:id="rId6"/>
    <sheet name="Honorarberechnung" sheetId="65" r:id="rId7"/>
    <sheet name="Plausibilitätsprüfung" sheetId="82" r:id="rId8"/>
    <sheet name="LV" sheetId="66" r:id="rId9"/>
  </sheets>
  <definedNames>
    <definedName name="_ftn1" localSheetId="3">Terminplan!$A$16</definedName>
    <definedName name="_ftnref1" localSheetId="3">Terminplan!#REF!</definedName>
    <definedName name="_xlnm.Print_Area" localSheetId="6">Honorarberechnung!$A$1:$L$45</definedName>
    <definedName name="_xlnm.Print_Area" localSheetId="2">Leistungsumfang!$A$1:$I$22</definedName>
    <definedName name="_xlnm.Print_Area" localSheetId="4">Projektklassenfaktor!$A:$H</definedName>
    <definedName name="_xlnm.Print_Area" localSheetId="3">Terminplan!$A$1:$H$15</definedName>
    <definedName name="_xlnm.Print_Titles" localSheetId="4">Projektklassenfaktor!$3:$3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82" l="1"/>
  <c r="E22" i="65" l="1"/>
  <c r="E23" i="65"/>
  <c r="E24" i="65"/>
  <c r="E25" i="65"/>
  <c r="E26" i="65"/>
  <c r="E27" i="65"/>
  <c r="E28" i="65"/>
  <c r="E29" i="65"/>
  <c r="E30" i="65"/>
  <c r="E31" i="65"/>
  <c r="E32" i="65"/>
  <c r="F22" i="65"/>
  <c r="F23" i="65"/>
  <c r="F24" i="65"/>
  <c r="F25" i="65"/>
  <c r="F26" i="65"/>
  <c r="F27" i="65"/>
  <c r="F28" i="65"/>
  <c r="F29" i="65"/>
  <c r="F30" i="65"/>
  <c r="F31" i="65"/>
  <c r="F32" i="65"/>
  <c r="D3" i="65" l="1"/>
  <c r="D3" i="82"/>
  <c r="K37" i="82"/>
  <c r="I13" i="81"/>
  <c r="D10" i="65"/>
  <c r="D33" i="65"/>
  <c r="F23" i="82"/>
  <c r="F24" i="82"/>
  <c r="F25" i="82"/>
  <c r="F26" i="82"/>
  <c r="F29" i="82"/>
  <c r="F30" i="82"/>
  <c r="F21" i="65"/>
  <c r="F20" i="82" s="1"/>
  <c r="E21" i="65"/>
  <c r="F19" i="65"/>
  <c r="D4" i="65"/>
  <c r="D11" i="65"/>
  <c r="J11" i="65"/>
  <c r="D7" i="65"/>
  <c r="D27" i="18"/>
  <c r="B8" i="57"/>
  <c r="D4" i="18"/>
  <c r="D19" i="18"/>
  <c r="C12" i="18"/>
  <c r="D12" i="18"/>
  <c r="E12" i="18"/>
  <c r="C19" i="18"/>
  <c r="E19" i="18"/>
  <c r="C27" i="18"/>
  <c r="E27" i="18"/>
  <c r="C34" i="18"/>
  <c r="D34" i="18"/>
  <c r="E34" i="18"/>
  <c r="G13" i="81"/>
  <c r="G14" i="81"/>
  <c r="G10" i="81"/>
  <c r="G11" i="81" s="1"/>
  <c r="H13" i="81"/>
  <c r="H14" i="81" s="1"/>
  <c r="J13" i="81"/>
  <c r="J14" i="81" s="1"/>
  <c r="F13" i="81"/>
  <c r="F14" i="81" s="1"/>
  <c r="G16" i="81"/>
  <c r="H10" i="81"/>
  <c r="H11" i="81" s="1"/>
  <c r="J10" i="81"/>
  <c r="J11" i="81" s="1"/>
  <c r="F10" i="81"/>
  <c r="H16" i="81"/>
  <c r="H17" i="81"/>
  <c r="J16" i="81"/>
  <c r="J17" i="81" s="1"/>
  <c r="F16" i="81"/>
  <c r="F17" i="81"/>
  <c r="I10" i="81"/>
  <c r="I11" i="81" s="1"/>
  <c r="I16" i="81"/>
  <c r="I17" i="81" s="1"/>
  <c r="F11" i="81"/>
  <c r="H19" i="81" l="1"/>
  <c r="F27" i="82"/>
  <c r="F21" i="82"/>
  <c r="F22" i="82"/>
  <c r="D39" i="18"/>
  <c r="D41" i="18" s="1"/>
  <c r="D8" i="65" s="1"/>
  <c r="H28" i="65" s="1"/>
  <c r="J19" i="81"/>
  <c r="F28" i="82"/>
  <c r="F19" i="81"/>
  <c r="G17" i="81"/>
  <c r="K17" i="81" s="1"/>
  <c r="G19" i="81"/>
  <c r="K11" i="81"/>
  <c r="F31" i="82"/>
  <c r="I14" i="81"/>
  <c r="I19" i="81"/>
  <c r="H27" i="65" l="1"/>
  <c r="H22" i="65"/>
  <c r="G21" i="82" s="1"/>
  <c r="H23" i="65"/>
  <c r="I23" i="65" s="1"/>
  <c r="H30" i="65"/>
  <c r="I30" i="65" s="1"/>
  <c r="K34" i="82"/>
  <c r="K40" i="82" s="1"/>
  <c r="H29" i="65"/>
  <c r="I29" i="65" s="1"/>
  <c r="H31" i="65"/>
  <c r="I31" i="65" s="1"/>
  <c r="H21" i="65"/>
  <c r="G20" i="82" s="1"/>
  <c r="G32" i="82" s="1"/>
  <c r="H32" i="65"/>
  <c r="H25" i="65"/>
  <c r="H24" i="65"/>
  <c r="I24" i="65" s="1"/>
  <c r="H26" i="65"/>
  <c r="G25" i="82" s="1"/>
  <c r="I28" i="65"/>
  <c r="G27" i="82"/>
  <c r="J18" i="82"/>
  <c r="K14" i="81"/>
  <c r="K21" i="81" s="1"/>
  <c r="K27" i="81" s="1"/>
  <c r="K31" i="81" s="1"/>
  <c r="I22" i="65"/>
  <c r="I27" i="65"/>
  <c r="G26" i="82"/>
  <c r="G24" i="82"/>
  <c r="G23" i="82"/>
  <c r="G29" i="82" l="1"/>
  <c r="G22" i="82"/>
  <c r="H33" i="65"/>
  <c r="I21" i="65"/>
  <c r="I26" i="65"/>
  <c r="H37" i="65"/>
  <c r="G28" i="82"/>
  <c r="D28" i="82" s="1"/>
  <c r="I25" i="65"/>
  <c r="I32" i="65"/>
  <c r="G30" i="82"/>
  <c r="D30" i="82" s="1"/>
  <c r="G31" i="82"/>
  <c r="D31" i="82" s="1"/>
  <c r="D24" i="82"/>
  <c r="D21" i="82"/>
  <c r="I33" i="65"/>
  <c r="I38" i="65"/>
  <c r="D27" i="82"/>
  <c r="D26" i="82"/>
  <c r="D25" i="82"/>
  <c r="D29" i="82"/>
  <c r="K33" i="81"/>
  <c r="K35" i="81" s="1"/>
  <c r="D23" i="82"/>
  <c r="D20" i="82"/>
  <c r="D22" i="82"/>
  <c r="I41" i="65" l="1"/>
  <c r="G34" i="82"/>
  <c r="J24" i="65"/>
  <c r="J31" i="65"/>
  <c r="J32" i="65"/>
  <c r="J30" i="65"/>
  <c r="J28" i="65"/>
  <c r="J27" i="65"/>
  <c r="J22" i="65"/>
  <c r="K28" i="82"/>
  <c r="E30" i="82"/>
  <c r="E21" i="82"/>
  <c r="E24" i="82"/>
  <c r="E20" i="82"/>
  <c r="E32" i="82" s="1"/>
  <c r="E23" i="82"/>
  <c r="E22" i="82"/>
  <c r="E28" i="82"/>
  <c r="E29" i="82"/>
  <c r="I43" i="65"/>
  <c r="I44" i="65" s="1"/>
  <c r="J39" i="65"/>
  <c r="J23" i="65"/>
  <c r="K39" i="82"/>
  <c r="K41" i="82" s="1"/>
  <c r="I20" i="82"/>
  <c r="E25" i="82"/>
  <c r="E26" i="82"/>
  <c r="J21" i="65"/>
  <c r="J41" i="65" s="1"/>
  <c r="J29" i="65"/>
  <c r="J26" i="65"/>
  <c r="J25" i="65"/>
  <c r="E27" i="82"/>
  <c r="E31" i="82"/>
</calcChain>
</file>

<file path=xl/sharedStrings.xml><?xml version="1.0" encoding="utf-8"?>
<sst xmlns="http://schemas.openxmlformats.org/spreadsheetml/2006/main" count="453" uniqueCount="239">
  <si>
    <t>min.</t>
  </si>
  <si>
    <t>max.</t>
  </si>
  <si>
    <t>€</t>
  </si>
  <si>
    <t>SUMME Gesamtpunkte</t>
  </si>
  <si>
    <t xml:space="preserve">Projektklassenfaktor = </t>
  </si>
  <si>
    <t xml:space="preserve">Angabe in </t>
  </si>
  <si>
    <t>a</t>
  </si>
  <si>
    <t>Komplexität der Projektorganisation</t>
  </si>
  <si>
    <t>Komplexität der Projektorganisationsform</t>
  </si>
  <si>
    <t>gering</t>
  </si>
  <si>
    <t>hoch</t>
  </si>
  <si>
    <t>Entscheidungsstruktur des AG</t>
  </si>
  <si>
    <t>einfach</t>
  </si>
  <si>
    <t>komplex</t>
  </si>
  <si>
    <t>zB. viele Instanzen bei Entscheidungsfindung, Änderungshäufigkeit, Zeitpunkt der Entscheidungen (rechtzeitig, immer zu spät), Dauer der Entscheidungsfindung</t>
  </si>
  <si>
    <t>Projektroutine der AN-Organisation</t>
  </si>
  <si>
    <t>zB. Spezifische Projekterfahrung entsprechend Gebäudetyp und Projektgröße, Erfahrung mit Behörden, Erfahrung mit AG / Nutzer, Erfahrung mit Rahmenbedingungen</t>
  </si>
  <si>
    <t>Sonstige Besonderheiten:</t>
  </si>
  <si>
    <t>Besonderheiten, die nicht direkt einem anderen Teilaspekt zugeordnet werden können inkl. Kurzbeschreibung</t>
  </si>
  <si>
    <t>b</t>
  </si>
  <si>
    <t>Art des Bauwerks</t>
  </si>
  <si>
    <t>c</t>
  </si>
  <si>
    <t>niedrig</t>
  </si>
  <si>
    <t>zB. Schwierigkeitsgrad des Bauwerkes, Wiederholbarkeit (zB. Regelgeschoße), Anzahl unterschiedlicher Nutzungen, Ausstattungsgrad (zB. HKLS), Konstruktion, Material, Bauform</t>
  </si>
  <si>
    <t>Beratungsbedarf</t>
  </si>
  <si>
    <t>zB. Höhe des Besprechungsaufwandes, Vorbereitungsaufwand für Entscheidungsfindung</t>
  </si>
  <si>
    <t>zB. Abstimmungsaufwand (Einzel-, Generalplaner), Kompatibilität der Planung (Übertragbarkeit in andere Pläne, EDV-Programme, Layerstruktur, Beschriftung, ...), Kenntnis der anderen Planer</t>
  </si>
  <si>
    <t>Art und Umfang der Behördenverfahren</t>
  </si>
  <si>
    <t>zB. Anzahl der Abstimmungen mit Behörde, Anzahl der verschiedenen Fachbereiche zB. Einreichung, Betriebsanlagen-, straßenrechtliche, Sondergenehmigung, Umfang der Unterlagen</t>
  </si>
  <si>
    <t>sonstige Besonderheiten:</t>
  </si>
  <si>
    <t>d</t>
  </si>
  <si>
    <t>technische Risiken</t>
  </si>
  <si>
    <t>zB. Baugrundrisiko, Interaktion Baugrund - Bauwerk, erforderliche Änderungen des Bauablaufes, ungeeignete Baumethode, Technologieentwicklung</t>
  </si>
  <si>
    <t>wirtschaftliche Risiken</t>
  </si>
  <si>
    <t>zB. Finanzierbarkeit des Projektes (Rücknahme von Finanzierungszusagen), generelle Wirtschaftsentwicklung (Inflation), wirtschaftliche Optimierung durch Varianten</t>
  </si>
  <si>
    <t>politisch-gesellschaftliche Risiken</t>
  </si>
  <si>
    <t>zB. Änderung der Zielvorgaben, Widerstände von Bürgern oder Politik, Planungsstop durch politische Situation</t>
  </si>
  <si>
    <t>Umwelt und Ökologierisiken</t>
  </si>
  <si>
    <t>zB. Änderung der Umweltstandards, Umweltauflagen</t>
  </si>
  <si>
    <t>Verfahrensrisiken</t>
  </si>
  <si>
    <t>zB. Zeitrisiko aus Genehmigungsverfahren oder Behördeneingriffen, Vergaberisiken (Einsprüche, Formalfehler, ...)</t>
  </si>
  <si>
    <t>sonstige Risiken</t>
  </si>
  <si>
    <t>e</t>
  </si>
  <si>
    <t>lang</t>
  </si>
  <si>
    <t>kurz</t>
  </si>
  <si>
    <t>zB. Planlieferfristen (Pönale), Anforderungen an die Bauphasenplanung, Dauer der Planungsphasen, Zuverlässigkeit anderer an der Planung fachlich Beteiligter</t>
  </si>
  <si>
    <t>Abfolge der Leistungserbringung</t>
  </si>
  <si>
    <t>parallel</t>
  </si>
  <si>
    <t>zB. Intensität der Überschneidung von Projektphasen, Anzahl der Leistungsunterbrechungen</t>
  </si>
  <si>
    <t>f</t>
  </si>
  <si>
    <t>Kostendruck</t>
  </si>
  <si>
    <t>zB. Kostenrahmen (extrem eng, eng, standard), Folgen der Kostenüberschreitung, Optimierungsmöglichkeiten, Reserven</t>
  </si>
  <si>
    <t>zB. Komplexität der Ermittlung der Kostenansätze, Revisionshäufigkeit, Qualität der Datenbasis, Detaillierung des Kostenmanagements</t>
  </si>
  <si>
    <t>Projekt</t>
  </si>
  <si>
    <t>Auftraggeber</t>
  </si>
  <si>
    <t>Allgemeine Grundlagen</t>
  </si>
  <si>
    <t>Stundensatz [€/h]</t>
  </si>
  <si>
    <t>Nr.</t>
  </si>
  <si>
    <t>Teilleistung</t>
  </si>
  <si>
    <t>2.1</t>
  </si>
  <si>
    <t>2.7</t>
  </si>
  <si>
    <t>2.8</t>
  </si>
  <si>
    <t>2.2</t>
  </si>
  <si>
    <t>2.3</t>
  </si>
  <si>
    <t>2.4</t>
  </si>
  <si>
    <t>2.5</t>
  </si>
  <si>
    <t>2.6</t>
  </si>
  <si>
    <t>Summe zivilrechtl. Preis</t>
  </si>
  <si>
    <t>€/h  (inkl. aller Zuschläge)</t>
  </si>
  <si>
    <t>siehe eigenes Ermittlungsblatt</t>
  </si>
  <si>
    <t>2.9</t>
  </si>
  <si>
    <t>Erläuterung</t>
  </si>
  <si>
    <t>Summe Angebotspreis</t>
  </si>
  <si>
    <t>Erläuterungen</t>
  </si>
  <si>
    <t>Punkte</t>
  </si>
  <si>
    <t>Komplexität der Überwachungspflicht</t>
  </si>
  <si>
    <t>Koordinationsbedarf (anderer an der Ausführung fachlich Beteiligter)</t>
  </si>
  <si>
    <t>Anforderungen an die Terminvorgaben (Projekt)</t>
  </si>
  <si>
    <t>Zeitausmaß für Realisierung</t>
  </si>
  <si>
    <t>Anforderungen an die Kostenvorgaben (Projekt)</t>
  </si>
  <si>
    <t>Komplexität der Kostenverfolgung</t>
  </si>
  <si>
    <t>Projektrisiken der Realisierung</t>
  </si>
  <si>
    <t>Zwischensumme</t>
  </si>
  <si>
    <t>Bruttogrundfläche</t>
  </si>
  <si>
    <r>
      <t>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</si>
  <si>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r>
      <t>€/m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</si>
  <si>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t>zB. öffentlicher/privater Bauherr, Anzahl der Beteiligten, Organigramm Beteiligte, Anzahl der Schnittstellen - Koordinationsaufwand abh. von Auftragsart: Einzel-, Generalplaner, Leistungsabgrenzung</t>
  </si>
  <si>
    <t>CHECK-LISTE für die Projektanalyse</t>
  </si>
  <si>
    <t>hintereinander</t>
  </si>
  <si>
    <t>Projektklassenfaktor (PKF)</t>
  </si>
  <si>
    <t>Herstellkosten</t>
  </si>
  <si>
    <t>B</t>
  </si>
  <si>
    <t xml:space="preserve">A </t>
  </si>
  <si>
    <t>C</t>
  </si>
  <si>
    <t>D</t>
  </si>
  <si>
    <t>Grundleistung</t>
  </si>
  <si>
    <t>optionale Leistung</t>
  </si>
  <si>
    <t>Dauer [Mo]</t>
  </si>
  <si>
    <t>Dauer d. Phase [Mo]</t>
  </si>
  <si>
    <t>[h/Mo]</t>
  </si>
  <si>
    <t>[%]</t>
  </si>
  <si>
    <t>[Mo]</t>
  </si>
  <si>
    <t>[h]</t>
  </si>
  <si>
    <t>Leistungs-umfang Grund-leistung</t>
  </si>
  <si>
    <t>Ø tägl. Arbeitszeit [h/AT]</t>
  </si>
  <si>
    <t>h/AT</t>
  </si>
  <si>
    <t>Dauer Grund-leistung</t>
  </si>
  <si>
    <t>Beschreibung Leistungsumfang</t>
  </si>
  <si>
    <t>Gesamtdauer der Leistung</t>
  </si>
  <si>
    <t>Gesamtdauer Leistung</t>
  </si>
  <si>
    <t>Mo</t>
  </si>
  <si>
    <t>Name</t>
  </si>
  <si>
    <t>Funktion</t>
  </si>
  <si>
    <t>Monate</t>
  </si>
  <si>
    <t>Summe</t>
  </si>
  <si>
    <t>+ Zuschlag / Nachlass [%]</t>
  </si>
  <si>
    <t>+ 20% MWSt.</t>
  </si>
  <si>
    <t>KV</t>
  </si>
  <si>
    <t xml:space="preserve">  </t>
  </si>
  <si>
    <t>Leistungsumfang [%]</t>
  </si>
  <si>
    <t>Kosten je Monat</t>
  </si>
  <si>
    <t>Stunden-satz Gruppe [€/h]</t>
  </si>
  <si>
    <t>Dauer der Phase</t>
  </si>
  <si>
    <t>E</t>
  </si>
  <si>
    <t>PLAUSIBILITÄTSPRÜFUNG - STUNDENVERTEILUNG</t>
  </si>
  <si>
    <t>Stunden je Monat</t>
  </si>
  <si>
    <t>Differenz</t>
  </si>
  <si>
    <t>h</t>
  </si>
  <si>
    <t>∆</t>
  </si>
  <si>
    <t>€/h</t>
  </si>
  <si>
    <t>x</t>
  </si>
  <si>
    <t>=</t>
  </si>
  <si>
    <t>Allg. Beschreibung</t>
  </si>
  <si>
    <t>Euro</t>
  </si>
  <si>
    <t>m² BGF</t>
  </si>
  <si>
    <t>Kostenkennwert</t>
  </si>
  <si>
    <t>€/m² BGF</t>
  </si>
  <si>
    <t>EINGABE STUNDENSATZ</t>
  </si>
  <si>
    <t>Mittlerer Stundensatz</t>
  </si>
  <si>
    <t>PROJEKTANNAHMEN</t>
  </si>
  <si>
    <t>Leistungszeitraum PE</t>
  </si>
  <si>
    <t>Phase 1: Projektvorbereitung</t>
  </si>
  <si>
    <t>ANALYSE DES LEISTUNGSUMFANGES DER PE</t>
  </si>
  <si>
    <t>2.10</t>
  </si>
  <si>
    <t>2.11</t>
  </si>
  <si>
    <t>Zieldefinition / Anforderungsprofil / Machbarkeitsstudie</t>
  </si>
  <si>
    <t>Standortanalyse / Grundstücksbeschaffung</t>
  </si>
  <si>
    <t>Marktanalyse (Recherche)</t>
  </si>
  <si>
    <t>Wirtschaftlichkeitsanalyse</t>
  </si>
  <si>
    <t>Projektfinanzierung</t>
  </si>
  <si>
    <t>Projektmarketing</t>
  </si>
  <si>
    <t>Projektorganisation</t>
  </si>
  <si>
    <t>Risikoanalyse und -bewertung</t>
  </si>
  <si>
    <t>Entscheidungsvorbereitung</t>
  </si>
  <si>
    <t>Komplexität der PM-Leistung</t>
  </si>
  <si>
    <t>Zeitausmaß für Planung</t>
  </si>
  <si>
    <t>ERMITTLUNG DES PROJEKTKLASSENFAKTORS (PM)</t>
  </si>
  <si>
    <t>DETAILKALKULATION auf Basis der Teilleistungen</t>
  </si>
  <si>
    <t>Leistungszeitraum Planung</t>
  </si>
  <si>
    <t>Stunden optionale Leistung (inkl.PKF)</t>
  </si>
  <si>
    <t>Kosten für die Teilleistung</t>
  </si>
  <si>
    <t>[€]</t>
  </si>
  <si>
    <t>A</t>
  </si>
  <si>
    <t>Stunden / Mo (für 100% Grundleistung, ohne PKF)</t>
  </si>
  <si>
    <t>Summe Stunden (inkl.PKF)</t>
  </si>
  <si>
    <t>ERGEBNISSE</t>
  </si>
  <si>
    <t>SUMME Stunden</t>
  </si>
  <si>
    <t>SUMME Kosten</t>
  </si>
  <si>
    <t>Fremdleistungen</t>
  </si>
  <si>
    <t>20% MWSt.</t>
  </si>
  <si>
    <t>E=A*B*C*PKF+D</t>
  </si>
  <si>
    <t>F=E*Std.satz</t>
  </si>
  <si>
    <t>Teilleis-tungs-anteil</t>
  </si>
  <si>
    <t>Abschätzung der PE-Kosten</t>
  </si>
  <si>
    <t>Stundensatz Leiter</t>
  </si>
  <si>
    <t>Stundensatz Fachkräfte in gehobener Stellung</t>
  </si>
  <si>
    <t>Stundensatz Fachkräfte</t>
  </si>
  <si>
    <t>Stundensatz Gehilfe</t>
  </si>
  <si>
    <t xml:space="preserve">Zieldefinition / Anforderungsprofil / Machbarkeitsstudie * </t>
  </si>
  <si>
    <t>Marktanalyse (Recherche) *</t>
  </si>
  <si>
    <t>Wirtschaftlichkeitsanalyse *</t>
  </si>
  <si>
    <t>Projektfinanzierung *</t>
  </si>
  <si>
    <t>Projektmarketing *</t>
  </si>
  <si>
    <t>Projektorganisation *</t>
  </si>
  <si>
    <t>Risikoanalyse und -bewertung *</t>
  </si>
  <si>
    <t>Entscheidungsvorbereitung *</t>
  </si>
  <si>
    <t>* Projektentwicklung Leistungsumfang lt. Leistungsbild</t>
  </si>
  <si>
    <t>Pos. 2.1</t>
  </si>
  <si>
    <t>Pos. 2.2</t>
  </si>
  <si>
    <t>Pos. 2.3</t>
  </si>
  <si>
    <t>Pos. 2.4</t>
  </si>
  <si>
    <t>Pos. 2.5</t>
  </si>
  <si>
    <t>Pos. 2.6</t>
  </si>
  <si>
    <t>Pos. 2.7</t>
  </si>
  <si>
    <t>Pos. 2.8</t>
  </si>
  <si>
    <t>Pos. 2.9</t>
  </si>
  <si>
    <t>Pos. 2.10</t>
  </si>
  <si>
    <t>Pos. 2.11</t>
  </si>
  <si>
    <t>LEISTUNGSVERZEICHNUNG</t>
  </si>
  <si>
    <t>Standortanalyse / Grundstücksbeschaffung *</t>
  </si>
  <si>
    <t>Leistung erforderlich</t>
  </si>
  <si>
    <t>Leistung nach Anlass</t>
  </si>
  <si>
    <t>PROJEKTENTWICKLUNG TEILLEISTUNGEN</t>
  </si>
  <si>
    <t>A. 2.1.</t>
  </si>
  <si>
    <t>A. 2.2.</t>
  </si>
  <si>
    <t>A. 2.3.</t>
  </si>
  <si>
    <t>A. 2.4.</t>
  </si>
  <si>
    <t>A. 2.5.</t>
  </si>
  <si>
    <t>A. 2.6.</t>
  </si>
  <si>
    <t>A. 2.7.</t>
  </si>
  <si>
    <t>A. 2.8.</t>
  </si>
  <si>
    <t>A. 2.9.</t>
  </si>
  <si>
    <t>A. 2.10.</t>
  </si>
  <si>
    <t>A. 2.11.</t>
  </si>
  <si>
    <t>Projektentwicklung</t>
  </si>
  <si>
    <t>PERSONALEINSATZPLAN (Plausibilitätskontrolle)</t>
  </si>
  <si>
    <t>Summe Stunden / Monat</t>
  </si>
  <si>
    <t>+ Pauschale Projektstart [€] *</t>
  </si>
  <si>
    <t>+ Pauschale Projektabschluss [€] *</t>
  </si>
  <si>
    <t>* Für Leistungen außerhalb des Hauptleistungszeitraumes sind Pauschalen (Projektstart und Projektabschluss) gesondert zu ermitteln.</t>
  </si>
  <si>
    <t>Verteilung der Stunden aus der Detailkalkulation</t>
  </si>
  <si>
    <t>Kontrolle der Übereinstimmung der Stunden aus der Honorarermittlung mit den Stunden laut Personaleinsatzplan (jeweils Summe h für gesamte Phase)</t>
  </si>
  <si>
    <t xml:space="preserve">Stunden / Mo 
(für 100% Grundleistung, inkl. PKF) </t>
  </si>
  <si>
    <t>Leistungs-anteil</t>
  </si>
  <si>
    <t>Stunden für einzelnen Teil-leistungen (Honorar-ermittlung)</t>
  </si>
  <si>
    <r>
      <t xml:space="preserve">Summe Honorar </t>
    </r>
    <r>
      <rPr>
        <i/>
        <sz val="9"/>
        <rFont val="Arial"/>
        <family val="2"/>
      </rPr>
      <t>(exkl. Pauschalen, MWSt.)</t>
    </r>
  </si>
  <si>
    <t>Summe Pauschalen (Projektstart, Projektabschluss) *</t>
  </si>
  <si>
    <t>*</t>
  </si>
  <si>
    <r>
      <t xml:space="preserve">Summe Honorar aus Detailkalkulaton der Teilleistungen </t>
    </r>
    <r>
      <rPr>
        <sz val="9"/>
        <rFont val="Arial"/>
        <family val="2"/>
      </rPr>
      <t>(exkl. Zuschläge/Nachlässe, MWSt)</t>
    </r>
  </si>
  <si>
    <r>
      <t xml:space="preserve">Summe Honorar aus dem Personaleinsatzplan </t>
    </r>
    <r>
      <rPr>
        <sz val="9"/>
        <rFont val="Arial"/>
        <family val="2"/>
      </rPr>
      <t>(inkl. Pauschalen, exkl. Zuschläge/Nachlässe, MWSt)</t>
    </r>
  </si>
  <si>
    <t>Projektkonzeption / Nutzungskonzeption / Bedarfsplanung</t>
  </si>
  <si>
    <t>Bestandanalyse</t>
  </si>
  <si>
    <t>2.12</t>
  </si>
  <si>
    <t>Änderungsmanagement</t>
  </si>
  <si>
    <t>A. 2.12.</t>
  </si>
  <si>
    <t>Projektkonzeption / Nutzungskonzeption / 
Bedarfsplanung*</t>
  </si>
  <si>
    <t>Bestandanalyse *</t>
  </si>
  <si>
    <t>Pos. 2.12</t>
  </si>
  <si>
    <t>Änderungsmanagement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</si>
</sst>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\ &quot;€&quot;;\-#,##0\ &quot;€&quot;"/>
    <numFmt numFmtId="165" formatCode="#,##0.00\ &quot;€&quot;;[Red]\-#,##0.00\ &quot;€&quot;"/>
    <numFmt numFmtId="166" formatCode="0.0"/>
    <numFmt numFmtId="167" formatCode="0.0%"/>
    <numFmt numFmtId="168" formatCode="#,##0_ ;[Red]\-#,##0\ "/>
    <numFmt numFmtId="169" formatCode="#,##0.0_ ;[Red]\-#,##0.0\ "/>
    <numFmt numFmtId="171" formatCode="#,##0.00\ &quot;€&quot;"/>
    <numFmt numFmtId="172" formatCode="#,##0\ &quot;€&quot;"/>
    <numFmt numFmtId="173" formatCode="_-* #,##0.00\ [$€-407]_-;\-* #,##0.00\ [$€-407]_-;_-* &quot;-&quot;??\ [$€-407]_-;_-@_-"/>
    <numFmt numFmtId="174" formatCode="#,##0.00_ ;\-#,##0.00\ "/>
  </numFmts>
  <fonts count="25" x14ac:knownFonts="1">
    <font>
      <sz val="10"/>
      <name val="Arial"/>
    </font>
    <font>
      <sz val="10"/>
      <name val="Arial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2"/>
      <name val="Calibri"/>
      <family val="2"/>
    </font>
    <font>
      <sz val="11"/>
      <name val="MS Reference Sans Serif"/>
      <family val="2"/>
    </font>
    <font>
      <sz val="10"/>
      <name val="Arial"/>
      <family val="2"/>
    </font>
    <font>
      <sz val="10"/>
      <name val="Arial"/>
    </font>
    <font>
      <b/>
      <sz val="10"/>
      <color theme="3" tint="0.39997558519241921"/>
      <name val="Arial"/>
      <family val="2"/>
    </font>
    <font>
      <b/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lightDown">
        <fgColor theme="0"/>
        <bgColor rgb="FFCCFFCC"/>
      </patternFill>
    </fill>
    <fill>
      <patternFill patternType="solid">
        <fgColor theme="0"/>
        <bgColor indexed="64"/>
      </patternFill>
    </fill>
    <fill>
      <patternFill patternType="lightDown">
        <fgColor theme="0"/>
        <bgColor theme="0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theme="0" tint="-0.24994659260841701"/>
      </patternFill>
    </fill>
    <fill>
      <patternFill patternType="solid">
        <fgColor indexed="65"/>
        <bgColor theme="0" tint="-0.24994659260841701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9" fillId="0" borderId="0"/>
  </cellStyleXfs>
  <cellXfs count="406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4" fillId="3" borderId="4" xfId="0" applyFont="1" applyFill="1" applyBorder="1" applyAlignment="1">
      <alignment vertical="top"/>
    </xf>
    <xf numFmtId="0" fontId="4" fillId="3" borderId="4" xfId="0" applyFont="1" applyFill="1" applyBorder="1" applyAlignment="1">
      <alignment vertical="center"/>
    </xf>
    <xf numFmtId="168" fontId="4" fillId="3" borderId="4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4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2" fontId="4" fillId="2" borderId="0" xfId="0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6" fillId="0" borderId="0" xfId="0" applyFont="1"/>
    <xf numFmtId="0" fontId="0" fillId="2" borderId="0" xfId="0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9" fillId="0" borderId="0" xfId="0" applyFont="1"/>
    <xf numFmtId="0" fontId="12" fillId="2" borderId="0" xfId="0" applyFont="1" applyFill="1"/>
    <xf numFmtId="0" fontId="12" fillId="0" borderId="0" xfId="0" applyFont="1"/>
    <xf numFmtId="0" fontId="0" fillId="0" borderId="0" xfId="0" applyFill="1"/>
    <xf numFmtId="0" fontId="0" fillId="0" borderId="0" xfId="0" applyFill="1" applyBorder="1"/>
    <xf numFmtId="0" fontId="2" fillId="2" borderId="0" xfId="0" applyFont="1" applyFill="1"/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4" fontId="2" fillId="2" borderId="0" xfId="0" applyNumberFormat="1" applyFont="1" applyFill="1" applyBorder="1"/>
    <xf numFmtId="4" fontId="2" fillId="0" borderId="0" xfId="0" applyNumberFormat="1" applyFont="1" applyFill="1" applyBorder="1"/>
    <xf numFmtId="0" fontId="2" fillId="0" borderId="0" xfId="0" applyFont="1" applyAlignment="1">
      <alignment vertical="top"/>
    </xf>
    <xf numFmtId="0" fontId="2" fillId="0" borderId="0" xfId="0" quotePrefix="1" applyFont="1" applyBorder="1" applyAlignment="1">
      <alignment vertical="top" wrapText="1"/>
    </xf>
    <xf numFmtId="0" fontId="1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13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/>
    </xf>
    <xf numFmtId="0" fontId="10" fillId="2" borderId="0" xfId="0" applyFont="1" applyFill="1"/>
    <xf numFmtId="0" fontId="2" fillId="0" borderId="2" xfId="0" applyFont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9" fontId="5" fillId="4" borderId="2" xfId="6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horizontal="center" vertical="center"/>
    </xf>
    <xf numFmtId="166" fontId="5" fillId="4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2" fillId="3" borderId="6" xfId="0" applyFont="1" applyFill="1" applyBorder="1"/>
    <xf numFmtId="0" fontId="9" fillId="2" borderId="1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vertical="center"/>
    </xf>
    <xf numFmtId="166" fontId="5" fillId="3" borderId="11" xfId="0" applyNumberFormat="1" applyFont="1" applyFill="1" applyBorder="1" applyAlignment="1">
      <alignment horizontal="center" vertical="center"/>
    </xf>
    <xf numFmtId="166" fontId="5" fillId="4" borderId="9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12" fillId="0" borderId="5" xfId="0" applyFont="1" applyFill="1" applyBorder="1"/>
    <xf numFmtId="0" fontId="12" fillId="0" borderId="6" xfId="0" applyFont="1" applyFill="1" applyBorder="1"/>
    <xf numFmtId="166" fontId="6" fillId="3" borderId="11" xfId="0" applyNumberFormat="1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9" fillId="0" borderId="2" xfId="0" applyFont="1" applyBorder="1"/>
    <xf numFmtId="49" fontId="9" fillId="0" borderId="2" xfId="0" applyNumberFormat="1" applyFont="1" applyBorder="1" applyAlignment="1">
      <alignment vertical="top" wrapText="1"/>
    </xf>
    <xf numFmtId="0" fontId="9" fillId="0" borderId="0" xfId="0" quotePrefix="1" applyFont="1"/>
    <xf numFmtId="0" fontId="15" fillId="6" borderId="2" xfId="0" applyFont="1" applyFill="1" applyBorder="1" applyAlignment="1">
      <alignment horizontal="center" vertical="center"/>
    </xf>
    <xf numFmtId="0" fontId="15" fillId="0" borderId="0" xfId="0" applyFont="1" applyFill="1"/>
    <xf numFmtId="171" fontId="0" fillId="0" borderId="0" xfId="0" applyNumberFormat="1"/>
    <xf numFmtId="0" fontId="4" fillId="0" borderId="0" xfId="0" applyFont="1"/>
    <xf numFmtId="0" fontId="9" fillId="0" borderId="0" xfId="0" applyFont="1" applyBorder="1"/>
    <xf numFmtId="0" fontId="9" fillId="0" borderId="15" xfId="0" applyFont="1" applyBorder="1"/>
    <xf numFmtId="9" fontId="3" fillId="7" borderId="2" xfId="0" applyNumberFormat="1" applyFont="1" applyFill="1" applyBorder="1" applyAlignment="1">
      <alignment vertical="center"/>
    </xf>
    <xf numFmtId="9" fontId="3" fillId="8" borderId="2" xfId="0" applyNumberFormat="1" applyFont="1" applyFill="1" applyBorder="1" applyAlignment="1">
      <alignment vertical="center"/>
    </xf>
    <xf numFmtId="166" fontId="9" fillId="0" borderId="0" xfId="0" applyNumberFormat="1" applyFont="1"/>
    <xf numFmtId="166" fontId="0" fillId="0" borderId="0" xfId="0" applyNumberFormat="1"/>
    <xf numFmtId="0" fontId="15" fillId="6" borderId="3" xfId="0" applyFont="1" applyFill="1" applyBorder="1" applyAlignment="1">
      <alignment horizontal="center" vertical="center"/>
    </xf>
    <xf numFmtId="166" fontId="6" fillId="3" borderId="6" xfId="0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4" fontId="9" fillId="2" borderId="17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/>
    </xf>
    <xf numFmtId="0" fontId="6" fillId="3" borderId="18" xfId="0" applyFont="1" applyFill="1" applyBorder="1" applyAlignment="1">
      <alignment vertical="center"/>
    </xf>
    <xf numFmtId="0" fontId="6" fillId="0" borderId="19" xfId="0" applyFont="1" applyBorder="1"/>
    <xf numFmtId="172" fontId="3" fillId="9" borderId="2" xfId="0" applyNumberFormat="1" applyFont="1" applyFill="1" applyBorder="1" applyAlignment="1">
      <alignment vertical="center"/>
    </xf>
    <xf numFmtId="172" fontId="3" fillId="10" borderId="2" xfId="0" applyNumberFormat="1" applyFont="1" applyFill="1" applyBorder="1" applyAlignment="1">
      <alignment vertical="center"/>
    </xf>
    <xf numFmtId="0" fontId="17" fillId="7" borderId="2" xfId="0" applyFont="1" applyFill="1" applyBorder="1" applyAlignment="1">
      <alignment vertical="center"/>
    </xf>
    <xf numFmtId="0" fontId="17" fillId="8" borderId="2" xfId="0" applyFont="1" applyFill="1" applyBorder="1" applyAlignment="1">
      <alignment vertical="center"/>
    </xf>
    <xf numFmtId="0" fontId="18" fillId="0" borderId="1" xfId="0" applyFont="1" applyBorder="1"/>
    <xf numFmtId="0" fontId="7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171" fontId="7" fillId="7" borderId="2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171" fontId="7" fillId="8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6" fillId="3" borderId="5" xfId="0" applyFont="1" applyFill="1" applyBorder="1" applyAlignment="1">
      <alignment horizontal="left"/>
    </xf>
    <xf numFmtId="0" fontId="12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2" fontId="19" fillId="11" borderId="5" xfId="0" applyNumberFormat="1" applyFont="1" applyFill="1" applyBorder="1" applyAlignment="1">
      <alignment horizontal="right"/>
    </xf>
    <xf numFmtId="0" fontId="6" fillId="11" borderId="6" xfId="0" applyFont="1" applyFill="1" applyBorder="1"/>
    <xf numFmtId="1" fontId="3" fillId="9" borderId="2" xfId="0" applyNumberFormat="1" applyFont="1" applyFill="1" applyBorder="1" applyAlignment="1">
      <alignment vertical="center"/>
    </xf>
    <xf numFmtId="1" fontId="3" fillId="10" borderId="2" xfId="0" applyNumberFormat="1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Fill="1" applyBorder="1"/>
    <xf numFmtId="0" fontId="0" fillId="7" borderId="3" xfId="0" applyFill="1" applyBorder="1" applyAlignment="1">
      <alignment vertical="center"/>
    </xf>
    <xf numFmtId="0" fontId="9" fillId="0" borderId="2" xfId="0" applyFont="1" applyBorder="1" applyAlignment="1">
      <alignment vertical="center"/>
    </xf>
    <xf numFmtId="174" fontId="0" fillId="0" borderId="2" xfId="0" applyNumberFormat="1" applyFill="1" applyBorder="1" applyAlignment="1">
      <alignment vertical="center"/>
    </xf>
    <xf numFmtId="169" fontId="6" fillId="12" borderId="18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left" vertical="center" wrapText="1"/>
    </xf>
    <xf numFmtId="2" fontId="10" fillId="12" borderId="18" xfId="0" applyNumberFormat="1" applyFont="1" applyFill="1" applyBorder="1" applyAlignment="1">
      <alignment horizontal="center"/>
    </xf>
    <xf numFmtId="0" fontId="6" fillId="13" borderId="0" xfId="0" applyFont="1" applyFill="1" applyAlignment="1">
      <alignment vertical="top"/>
    </xf>
    <xf numFmtId="0" fontId="9" fillId="13" borderId="18" xfId="0" applyFont="1" applyFill="1" applyBorder="1" applyAlignment="1">
      <alignment vertical="top"/>
    </xf>
    <xf numFmtId="0" fontId="9" fillId="0" borderId="10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169" fontId="4" fillId="9" borderId="2" xfId="0" applyNumberFormat="1" applyFont="1" applyFill="1" applyBorder="1" applyAlignment="1">
      <alignment horizontal="center" vertical="top" wrapText="1"/>
    </xf>
    <xf numFmtId="169" fontId="4" fillId="4" borderId="3" xfId="0" applyNumberFormat="1" applyFont="1" applyFill="1" applyBorder="1" applyAlignment="1">
      <alignment horizontal="center" vertical="top" wrapText="1"/>
    </xf>
    <xf numFmtId="0" fontId="9" fillId="4" borderId="23" xfId="0" applyFont="1" applyFill="1" applyBorder="1" applyAlignment="1">
      <alignment horizontal="center" vertical="top" wrapText="1"/>
    </xf>
    <xf numFmtId="0" fontId="4" fillId="9" borderId="2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4" fillId="9" borderId="3" xfId="0" applyFont="1" applyFill="1" applyBorder="1" applyAlignment="1">
      <alignment horizontal="center" vertical="top" wrapText="1"/>
    </xf>
    <xf numFmtId="0" fontId="2" fillId="9" borderId="24" xfId="0" applyFont="1" applyFill="1" applyBorder="1" applyAlignment="1">
      <alignment vertical="center"/>
    </xf>
    <xf numFmtId="0" fontId="9" fillId="7" borderId="2" xfId="0" applyFont="1" applyFill="1" applyBorder="1" applyAlignment="1">
      <alignment horizontal="left" vertical="top" wrapText="1"/>
    </xf>
    <xf numFmtId="171" fontId="0" fillId="0" borderId="0" xfId="0" applyNumberFormat="1" applyFill="1" applyBorder="1"/>
    <xf numFmtId="0" fontId="10" fillId="0" borderId="0" xfId="10" applyFont="1"/>
    <xf numFmtId="0" fontId="9" fillId="0" borderId="0" xfId="10"/>
    <xf numFmtId="0" fontId="9" fillId="0" borderId="2" xfId="10" applyFont="1" applyBorder="1" applyAlignment="1">
      <alignment vertical="center"/>
    </xf>
    <xf numFmtId="43" fontId="4" fillId="7" borderId="2" xfId="4" applyFont="1" applyFill="1" applyBorder="1" applyAlignment="1">
      <alignment vertical="center"/>
    </xf>
    <xf numFmtId="0" fontId="9" fillId="0" borderId="2" xfId="10" applyFont="1" applyBorder="1" applyAlignment="1">
      <alignment horizontal="left" vertical="center"/>
    </xf>
    <xf numFmtId="0" fontId="0" fillId="0" borderId="0" xfId="0" applyBorder="1"/>
    <xf numFmtId="0" fontId="4" fillId="7" borderId="1" xfId="0" applyFont="1" applyFill="1" applyBorder="1" applyAlignment="1">
      <alignment vertical="center"/>
    </xf>
    <xf numFmtId="43" fontId="4" fillId="7" borderId="2" xfId="3" applyNumberFormat="1" applyFont="1" applyFill="1" applyBorder="1" applyAlignment="1">
      <alignment horizontal="left" vertical="center"/>
    </xf>
    <xf numFmtId="43" fontId="4" fillId="7" borderId="2" xfId="4" applyNumberFormat="1" applyFont="1" applyFill="1" applyBorder="1" applyAlignment="1">
      <alignment horizontal="left" vertical="center"/>
    </xf>
    <xf numFmtId="16" fontId="2" fillId="0" borderId="2" xfId="0" quotePrefix="1" applyNumberFormat="1" applyFont="1" applyBorder="1" applyAlignment="1">
      <alignment vertical="center" wrapText="1"/>
    </xf>
    <xf numFmtId="9" fontId="2" fillId="7" borderId="10" xfId="6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3" fontId="5" fillId="13" borderId="2" xfId="0" applyNumberFormat="1" applyFont="1" applyFill="1" applyBorder="1" applyAlignment="1">
      <alignment horizontal="right" vertical="center"/>
    </xf>
    <xf numFmtId="4" fontId="12" fillId="0" borderId="0" xfId="0" applyNumberFormat="1" applyFont="1" applyFill="1" applyBorder="1"/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5" fillId="0" borderId="0" xfId="0" applyFont="1" applyFill="1"/>
    <xf numFmtId="0" fontId="2" fillId="2" borderId="0" xfId="0" applyFont="1" applyFill="1" applyAlignment="1">
      <alignment vertical="top" wrapText="1"/>
    </xf>
    <xf numFmtId="1" fontId="2" fillId="4" borderId="2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right" vertical="top" wrapText="1"/>
    </xf>
    <xf numFmtId="167" fontId="2" fillId="2" borderId="2" xfId="8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14" fontId="2" fillId="0" borderId="2" xfId="0" quotePrefix="1" applyNumberFormat="1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 indent="1"/>
    </xf>
    <xf numFmtId="2" fontId="2" fillId="4" borderId="2" xfId="0" applyNumberFormat="1" applyFont="1" applyFill="1" applyBorder="1" applyAlignment="1">
      <alignment horizontal="center" vertical="top" wrapText="1"/>
    </xf>
    <xf numFmtId="9" fontId="2" fillId="13" borderId="2" xfId="8" applyFont="1" applyFill="1" applyBorder="1" applyAlignment="1">
      <alignment horizontal="center" vertical="top" wrapText="1"/>
    </xf>
    <xf numFmtId="2" fontId="2" fillId="13" borderId="2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Fill="1" applyAlignment="1">
      <alignment vertical="top" wrapText="1"/>
    </xf>
    <xf numFmtId="0" fontId="2" fillId="2" borderId="0" xfId="0" applyFont="1" applyFill="1" applyAlignment="1">
      <alignment horizontal="right"/>
    </xf>
    <xf numFmtId="2" fontId="5" fillId="0" borderId="0" xfId="0" applyNumberFormat="1" applyFont="1" applyFill="1"/>
    <xf numFmtId="0" fontId="2" fillId="3" borderId="11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right" vertical="center"/>
    </xf>
    <xf numFmtId="0" fontId="12" fillId="3" borderId="11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12" fillId="2" borderId="0" xfId="0" applyFont="1" applyFill="1" applyBorder="1" applyAlignment="1">
      <alignment horizontal="left"/>
    </xf>
    <xf numFmtId="3" fontId="12" fillId="2" borderId="2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right"/>
    </xf>
    <xf numFmtId="0" fontId="12" fillId="2" borderId="0" xfId="0" applyFont="1" applyFill="1" applyBorder="1" applyAlignment="1">
      <alignment horizontal="left" indent="1"/>
    </xf>
    <xf numFmtId="3" fontId="12" fillId="2" borderId="0" xfId="0" applyNumberFormat="1" applyFont="1" applyFill="1" applyBorder="1"/>
    <xf numFmtId="8" fontId="12" fillId="0" borderId="2" xfId="0" applyNumberFormat="1" applyFont="1" applyFill="1" applyBorder="1" applyAlignment="1">
      <alignment horizontal="right"/>
    </xf>
    <xf numFmtId="8" fontId="12" fillId="4" borderId="2" xfId="0" applyNumberFormat="1" applyFont="1" applyFill="1" applyBorder="1" applyAlignment="1">
      <alignment horizontal="right"/>
    </xf>
    <xf numFmtId="0" fontId="6" fillId="12" borderId="5" xfId="0" applyFont="1" applyFill="1" applyBorder="1" applyAlignment="1">
      <alignment horizontal="left" vertical="center"/>
    </xf>
    <xf numFmtId="0" fontId="12" fillId="12" borderId="11" xfId="0" applyFont="1" applyFill="1" applyBorder="1" applyAlignment="1">
      <alignment vertical="center"/>
    </xf>
    <xf numFmtId="8" fontId="6" fillId="12" borderId="18" xfId="0" applyNumberFormat="1" applyFont="1" applyFill="1" applyBorder="1" applyAlignment="1">
      <alignment horizontal="right" vertical="center"/>
    </xf>
    <xf numFmtId="9" fontId="13" fillId="2" borderId="0" xfId="8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right"/>
    </xf>
    <xf numFmtId="8" fontId="12" fillId="2" borderId="30" xfId="0" applyNumberFormat="1" applyFont="1" applyFill="1" applyBorder="1" applyAlignment="1">
      <alignment horizontal="right"/>
    </xf>
    <xf numFmtId="165" fontId="12" fillId="0" borderId="0" xfId="0" applyNumberFormat="1" applyFont="1" applyFill="1"/>
    <xf numFmtId="0" fontId="9" fillId="0" borderId="0" xfId="0" applyFont="1" applyFill="1"/>
    <xf numFmtId="0" fontId="2" fillId="7" borderId="1" xfId="8" applyNumberFormat="1" applyFont="1" applyFill="1" applyBorder="1" applyAlignment="1">
      <alignment horizontal="center" vertical="top" wrapText="1"/>
    </xf>
    <xf numFmtId="0" fontId="2" fillId="7" borderId="3" xfId="8" applyNumberFormat="1" applyFont="1" applyFill="1" applyBorder="1" applyAlignment="1">
      <alignment horizontal="center" vertical="top" wrapText="1"/>
    </xf>
    <xf numFmtId="0" fontId="14" fillId="2" borderId="31" xfId="0" applyFont="1" applyFill="1" applyBorder="1" applyAlignment="1">
      <alignment horizontal="center" vertical="center" wrapText="1"/>
    </xf>
    <xf numFmtId="166" fontId="5" fillId="3" borderId="11" xfId="0" applyNumberFormat="1" applyFont="1" applyFill="1" applyBorder="1" applyAlignment="1">
      <alignment vertical="center"/>
    </xf>
    <xf numFmtId="14" fontId="2" fillId="0" borderId="0" xfId="0" quotePrefix="1" applyNumberFormat="1" applyFont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9" fontId="2" fillId="0" borderId="0" xfId="8" applyFon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center" vertical="top" wrapText="1"/>
    </xf>
    <xf numFmtId="167" fontId="2" fillId="0" borderId="0" xfId="8" applyNumberFormat="1" applyFont="1" applyFill="1" applyBorder="1" applyAlignment="1">
      <alignment horizontal="center" vertical="top" wrapText="1"/>
    </xf>
    <xf numFmtId="0" fontId="2" fillId="0" borderId="0" xfId="8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 indent="1"/>
    </xf>
    <xf numFmtId="43" fontId="2" fillId="0" borderId="0" xfId="3" applyFont="1" applyFill="1" applyBorder="1" applyAlignment="1">
      <alignment horizontal="right" vertical="top" wrapText="1"/>
    </xf>
    <xf numFmtId="0" fontId="10" fillId="2" borderId="0" xfId="10" applyFont="1" applyFill="1"/>
    <xf numFmtId="0" fontId="12" fillId="2" borderId="0" xfId="10" applyFont="1" applyFill="1"/>
    <xf numFmtId="0" fontId="12" fillId="0" borderId="0" xfId="10" applyFont="1"/>
    <xf numFmtId="0" fontId="6" fillId="2" borderId="0" xfId="10" applyFont="1" applyFill="1"/>
    <xf numFmtId="0" fontId="6" fillId="0" borderId="0" xfId="10" applyFont="1"/>
    <xf numFmtId="0" fontId="2" fillId="0" borderId="0" xfId="10" applyFont="1"/>
    <xf numFmtId="0" fontId="13" fillId="0" borderId="30" xfId="10" applyFont="1" applyBorder="1" applyAlignment="1">
      <alignment horizontal="center"/>
    </xf>
    <xf numFmtId="0" fontId="2" fillId="0" borderId="10" xfId="10" applyFont="1" applyBorder="1"/>
    <xf numFmtId="166" fontId="2" fillId="0" borderId="10" xfId="10" applyNumberFormat="1" applyFont="1" applyBorder="1"/>
    <xf numFmtId="173" fontId="2" fillId="0" borderId="0" xfId="10" applyNumberFormat="1" applyFont="1"/>
    <xf numFmtId="0" fontId="13" fillId="0" borderId="1" xfId="10" applyFont="1" applyBorder="1" applyAlignment="1">
      <alignment horizontal="left" vertical="center"/>
    </xf>
    <xf numFmtId="0" fontId="13" fillId="0" borderId="15" xfId="10" applyFont="1" applyBorder="1" applyAlignment="1">
      <alignment horizontal="left" vertical="center"/>
    </xf>
    <xf numFmtId="173" fontId="13" fillId="0" borderId="2" xfId="10" applyNumberFormat="1" applyFont="1" applyBorder="1" applyAlignment="1">
      <alignment horizontal="right" vertical="center"/>
    </xf>
    <xf numFmtId="0" fontId="5" fillId="0" borderId="0" xfId="10" applyFont="1"/>
    <xf numFmtId="0" fontId="4" fillId="0" borderId="0" xfId="10" applyFont="1"/>
    <xf numFmtId="0" fontId="9" fillId="0" borderId="0" xfId="10" applyFont="1"/>
    <xf numFmtId="0" fontId="15" fillId="14" borderId="2" xfId="0" applyFont="1" applyFill="1" applyBorder="1" applyAlignment="1">
      <alignment horizontal="center" vertical="center"/>
    </xf>
    <xf numFmtId="0" fontId="15" fillId="14" borderId="3" xfId="0" applyFont="1" applyFill="1" applyBorder="1" applyAlignment="1">
      <alignment horizontal="center" vertical="center"/>
    </xf>
    <xf numFmtId="0" fontId="15" fillId="14" borderId="2" xfId="0" applyFont="1" applyFill="1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2" fontId="6" fillId="7" borderId="1" xfId="0" applyNumberFormat="1" applyFont="1" applyFill="1" applyBorder="1" applyAlignment="1">
      <alignment horizontal="left"/>
    </xf>
    <xf numFmtId="2" fontId="6" fillId="7" borderId="15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0" fontId="17" fillId="0" borderId="2" xfId="0" applyFont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4" fillId="0" borderId="0" xfId="0" applyFont="1" applyFill="1"/>
    <xf numFmtId="0" fontId="7" fillId="0" borderId="2" xfId="0" applyFont="1" applyBorder="1" applyAlignment="1">
      <alignment horizontal="center" vertical="center"/>
    </xf>
    <xf numFmtId="0" fontId="9" fillId="0" borderId="0" xfId="0" applyFont="1" applyFill="1" applyBorder="1"/>
    <xf numFmtId="1" fontId="7" fillId="7" borderId="2" xfId="0" applyNumberFormat="1" applyFont="1" applyFill="1" applyBorder="1" applyAlignment="1">
      <alignment horizontal="center" vertical="center"/>
    </xf>
    <xf numFmtId="171" fontId="7" fillId="0" borderId="2" xfId="0" applyNumberFormat="1" applyFont="1" applyBorder="1" applyAlignment="1">
      <alignment vertical="center"/>
    </xf>
    <xf numFmtId="171" fontId="0" fillId="0" borderId="0" xfId="0" applyNumberFormat="1" applyFill="1"/>
    <xf numFmtId="166" fontId="0" fillId="0" borderId="0" xfId="0" applyNumberFormat="1" applyFill="1"/>
    <xf numFmtId="1" fontId="7" fillId="8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/>
    <xf numFmtId="0" fontId="9" fillId="0" borderId="1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6" fontId="3" fillId="0" borderId="2" xfId="0" applyNumberFormat="1" applyFont="1" applyBorder="1"/>
    <xf numFmtId="0" fontId="7" fillId="0" borderId="2" xfId="0" applyFont="1" applyBorder="1"/>
    <xf numFmtId="171" fontId="18" fillId="0" borderId="3" xfId="0" applyNumberFormat="1" applyFont="1" applyBorder="1"/>
    <xf numFmtId="0" fontId="7" fillId="0" borderId="1" xfId="0" quotePrefix="1" applyFont="1" applyBorder="1"/>
    <xf numFmtId="0" fontId="7" fillId="0" borderId="15" xfId="0" applyFont="1" applyBorder="1"/>
    <xf numFmtId="171" fontId="7" fillId="7" borderId="2" xfId="0" applyNumberFormat="1" applyFont="1" applyFill="1" applyBorder="1"/>
    <xf numFmtId="171" fontId="18" fillId="0" borderId="2" xfId="0" applyNumberFormat="1" applyFont="1" applyBorder="1"/>
    <xf numFmtId="9" fontId="7" fillId="7" borderId="2" xfId="0" applyNumberFormat="1" applyFont="1" applyFill="1" applyBorder="1"/>
    <xf numFmtId="171" fontId="17" fillId="0" borderId="0" xfId="0" applyNumberFormat="1" applyFont="1" applyBorder="1"/>
    <xf numFmtId="0" fontId="7" fillId="0" borderId="0" xfId="0" applyFont="1" applyBorder="1"/>
    <xf numFmtId="0" fontId="17" fillId="12" borderId="1" xfId="0" applyFont="1" applyFill="1" applyBorder="1"/>
    <xf numFmtId="0" fontId="17" fillId="12" borderId="15" xfId="0" applyFont="1" applyFill="1" applyBorder="1"/>
    <xf numFmtId="171" fontId="17" fillId="12" borderId="2" xfId="0" applyNumberFormat="1" applyFont="1" applyFill="1" applyBorder="1"/>
    <xf numFmtId="171" fontId="7" fillId="0" borderId="2" xfId="0" applyNumberFormat="1" applyFont="1" applyFill="1" applyBorder="1"/>
    <xf numFmtId="171" fontId="7" fillId="0" borderId="0" xfId="0" applyNumberFormat="1" applyFont="1" applyBorder="1"/>
    <xf numFmtId="0" fontId="4" fillId="0" borderId="0" xfId="0" applyFont="1" applyFill="1" applyBorder="1"/>
    <xf numFmtId="9" fontId="0" fillId="0" borderId="0" xfId="0" applyNumberFormat="1" applyFill="1" applyBorder="1"/>
    <xf numFmtId="0" fontId="2" fillId="0" borderId="0" xfId="0" applyFont="1" applyBorder="1" applyAlignment="1">
      <alignment horizontal="center" vertical="center" wrapText="1"/>
    </xf>
    <xf numFmtId="166" fontId="6" fillId="14" borderId="11" xfId="0" applyNumberFormat="1" applyFont="1" applyFill="1" applyBorder="1" applyAlignment="1">
      <alignment horizontal="center"/>
    </xf>
    <xf numFmtId="2" fontId="6" fillId="15" borderId="11" xfId="0" applyNumberFormat="1" applyFont="1" applyFill="1" applyBorder="1"/>
    <xf numFmtId="0" fontId="12" fillId="0" borderId="0" xfId="0" applyFont="1" applyBorder="1"/>
    <xf numFmtId="0" fontId="2" fillId="0" borderId="2" xfId="0" quotePrefix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2" fontId="2" fillId="0" borderId="2" xfId="0" applyNumberFormat="1" applyFont="1" applyFill="1" applyBorder="1" applyAlignment="1">
      <alignment horizontal="center" vertical="top"/>
    </xf>
    <xf numFmtId="9" fontId="2" fillId="2" borderId="2" xfId="9" applyFont="1" applyFill="1" applyBorder="1" applyAlignment="1">
      <alignment horizontal="center" vertical="top"/>
    </xf>
    <xf numFmtId="166" fontId="2" fillId="9" borderId="2" xfId="0" applyNumberFormat="1" applyFont="1" applyFill="1" applyBorder="1" applyAlignment="1">
      <alignment horizontal="center" vertical="top"/>
    </xf>
    <xf numFmtId="2" fontId="2" fillId="13" borderId="2" xfId="0" applyNumberFormat="1" applyFont="1" applyFill="1" applyBorder="1" applyAlignment="1">
      <alignment horizontal="center" vertical="top"/>
    </xf>
    <xf numFmtId="2" fontId="2" fillId="0" borderId="0" xfId="0" applyNumberFormat="1" applyFont="1" applyFill="1" applyBorder="1" applyAlignment="1">
      <alignment horizontal="center" vertical="top"/>
    </xf>
    <xf numFmtId="9" fontId="13" fillId="2" borderId="2" xfId="9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9" fontId="13" fillId="2" borderId="0" xfId="9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167" fontId="23" fillId="0" borderId="0" xfId="9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2" fillId="16" borderId="2" xfId="5" applyNumberFormat="1" applyFont="1" applyFill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16" borderId="2" xfId="5" applyNumberFormat="1" applyFont="1" applyFill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0" fontId="2" fillId="2" borderId="0" xfId="10" applyFont="1" applyFill="1" applyAlignment="1">
      <alignment vertical="center"/>
    </xf>
    <xf numFmtId="0" fontId="2" fillId="2" borderId="24" xfId="10" applyFont="1" applyFill="1" applyBorder="1" applyAlignment="1">
      <alignment vertical="center"/>
    </xf>
    <xf numFmtId="0" fontId="24" fillId="0" borderId="24" xfId="0" applyFont="1" applyBorder="1" applyAlignment="1">
      <alignment vertical="center" wrapText="1"/>
    </xf>
    <xf numFmtId="0" fontId="5" fillId="2" borderId="0" xfId="1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0" fillId="0" borderId="0" xfId="10" applyFont="1" applyAlignment="1">
      <alignment horizontal="right" vertical="center"/>
    </xf>
    <xf numFmtId="0" fontId="2" fillId="2" borderId="0" xfId="10" applyFont="1" applyFill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0" fontId="2" fillId="7" borderId="1" xfId="8" applyNumberFormat="1" applyFont="1" applyFill="1" applyBorder="1" applyAlignment="1">
      <alignment horizontal="center" vertical="top" wrapText="1"/>
    </xf>
    <xf numFmtId="0" fontId="2" fillId="7" borderId="3" xfId="8" applyNumberFormat="1" applyFont="1" applyFill="1" applyBorder="1" applyAlignment="1">
      <alignment horizontal="center" vertical="top" wrapText="1"/>
    </xf>
    <xf numFmtId="9" fontId="2" fillId="7" borderId="2" xfId="6" applyFont="1" applyFill="1" applyBorder="1" applyAlignment="1">
      <alignment horizontal="left" vertical="center" wrapText="1"/>
    </xf>
    <xf numFmtId="2" fontId="6" fillId="4" borderId="2" xfId="0" applyNumberFormat="1" applyFont="1" applyFill="1" applyBorder="1" applyAlignment="1">
      <alignment horizontal="left"/>
    </xf>
    <xf numFmtId="0" fontId="5" fillId="2" borderId="33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left"/>
    </xf>
    <xf numFmtId="2" fontId="6" fillId="7" borderId="15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6" fillId="9" borderId="1" xfId="0" applyFont="1" applyFill="1" applyBorder="1" applyAlignment="1">
      <alignment vertical="center"/>
    </xf>
    <xf numFmtId="0" fontId="3" fillId="0" borderId="15" xfId="0" applyFont="1" applyBorder="1"/>
    <xf numFmtId="0" fontId="3" fillId="0" borderId="3" xfId="0" applyFont="1" applyBorder="1"/>
    <xf numFmtId="0" fontId="17" fillId="0" borderId="2" xfId="0" applyFont="1" applyBorder="1" applyAlignment="1">
      <alignment horizontal="center" vertical="center"/>
    </xf>
    <xf numFmtId="0" fontId="17" fillId="13" borderId="15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" fillId="7" borderId="1" xfId="8" applyNumberFormat="1" applyFont="1" applyFill="1" applyBorder="1" applyAlignment="1">
      <alignment horizontal="center" vertical="top" wrapText="1"/>
    </xf>
    <xf numFmtId="0" fontId="2" fillId="7" borderId="3" xfId="8" applyNumberFormat="1" applyFont="1" applyFill="1" applyBorder="1" applyAlignment="1">
      <alignment horizontal="center" vertical="top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58" xfId="0" applyFont="1" applyFill="1" applyBorder="1" applyAlignment="1">
      <alignment horizontal="center" vertical="center" wrapText="1"/>
    </xf>
    <xf numFmtId="4" fontId="5" fillId="13" borderId="2" xfId="0" applyNumberFormat="1" applyFont="1" applyFill="1" applyBorder="1" applyAlignment="1">
      <alignment horizontal="right" vertical="center"/>
    </xf>
    <xf numFmtId="0" fontId="5" fillId="13" borderId="2" xfId="0" applyFont="1" applyFill="1" applyBorder="1" applyAlignment="1">
      <alignment horizontal="left"/>
    </xf>
    <xf numFmtId="2" fontId="2" fillId="13" borderId="2" xfId="0" applyNumberFormat="1" applyFont="1" applyFill="1" applyBorder="1" applyAlignment="1">
      <alignment horizontal="right" vertical="center"/>
    </xf>
    <xf numFmtId="2" fontId="2" fillId="4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vertical="center" wrapText="1"/>
    </xf>
    <xf numFmtId="166" fontId="2" fillId="5" borderId="2" xfId="0" applyNumberFormat="1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9" fillId="11" borderId="44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>
      <alignment horizontal="center" vertical="center" wrapText="1"/>
    </xf>
    <xf numFmtId="0" fontId="9" fillId="11" borderId="45" xfId="0" applyFont="1" applyFill="1" applyBorder="1" applyAlignment="1">
      <alignment horizontal="center" vertical="center" wrapText="1"/>
    </xf>
    <xf numFmtId="0" fontId="9" fillId="11" borderId="46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9" fillId="11" borderId="47" xfId="0" applyFont="1" applyFill="1" applyBorder="1" applyAlignment="1">
      <alignment horizontal="center" vertical="center" wrapText="1"/>
    </xf>
    <xf numFmtId="0" fontId="9" fillId="11" borderId="48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9" fillId="11" borderId="49" xfId="0" applyFont="1" applyFill="1" applyBorder="1" applyAlignment="1">
      <alignment horizontal="center" vertical="center" wrapText="1"/>
    </xf>
    <xf numFmtId="0" fontId="14" fillId="11" borderId="50" xfId="0" applyFont="1" applyFill="1" applyBorder="1" applyAlignment="1">
      <alignment horizontal="center" vertical="center" wrapText="1"/>
    </xf>
    <xf numFmtId="0" fontId="14" fillId="11" borderId="33" xfId="0" applyFont="1" applyFill="1" applyBorder="1" applyAlignment="1">
      <alignment horizontal="center" vertical="center" wrapText="1"/>
    </xf>
    <xf numFmtId="0" fontId="14" fillId="11" borderId="51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left"/>
    </xf>
    <xf numFmtId="2" fontId="2" fillId="5" borderId="2" xfId="0" applyNumberFormat="1" applyFont="1" applyFill="1" applyBorder="1" applyAlignment="1">
      <alignment horizontal="right" vertical="center"/>
    </xf>
    <xf numFmtId="0" fontId="2" fillId="0" borderId="59" xfId="10" applyFont="1" applyBorder="1" applyAlignment="1">
      <alignment vertical="center"/>
    </xf>
    <xf numFmtId="0" fontId="2" fillId="0" borderId="56" xfId="10" applyFont="1" applyBorder="1" applyAlignment="1">
      <alignment vertical="center"/>
    </xf>
    <xf numFmtId="0" fontId="2" fillId="0" borderId="32" xfId="10" applyFont="1" applyBorder="1" applyAlignment="1">
      <alignment vertical="center"/>
    </xf>
    <xf numFmtId="0" fontId="2" fillId="0" borderId="60" xfId="10" applyFont="1" applyBorder="1" applyAlignment="1">
      <alignment vertical="center"/>
    </xf>
    <xf numFmtId="0" fontId="2" fillId="0" borderId="24" xfId="10" applyFont="1" applyBorder="1" applyAlignment="1">
      <alignment vertical="center"/>
    </xf>
    <xf numFmtId="0" fontId="2" fillId="0" borderId="23" xfId="10" applyFont="1" applyBorder="1" applyAlignment="1">
      <alignment vertical="center"/>
    </xf>
    <xf numFmtId="0" fontId="2" fillId="0" borderId="17" xfId="10" applyFont="1" applyBorder="1" applyAlignment="1">
      <alignment horizontal="center" vertical="center"/>
    </xf>
    <xf numFmtId="0" fontId="2" fillId="0" borderId="19" xfId="10" applyFont="1" applyBorder="1" applyAlignment="1">
      <alignment horizontal="center" vertical="center"/>
    </xf>
    <xf numFmtId="173" fontId="2" fillId="0" borderId="30" xfId="4" applyNumberFormat="1" applyFont="1" applyBorder="1" applyAlignment="1">
      <alignment horizontal="right" vertical="center"/>
    </xf>
    <xf numFmtId="173" fontId="2" fillId="0" borderId="10" xfId="4" applyNumberFormat="1" applyFont="1" applyBorder="1" applyAlignment="1">
      <alignment horizontal="right" vertical="center"/>
    </xf>
    <xf numFmtId="0" fontId="2" fillId="0" borderId="32" xfId="10" applyFont="1" applyBorder="1" applyAlignment="1">
      <alignment vertical="center" wrapText="1"/>
    </xf>
    <xf numFmtId="0" fontId="5" fillId="2" borderId="59" xfId="10" applyNumberFormat="1" applyFont="1" applyFill="1" applyBorder="1" applyAlignment="1" applyProtection="1">
      <alignment horizontal="left"/>
    </xf>
    <xf numFmtId="0" fontId="5" fillId="2" borderId="32" xfId="10" applyNumberFormat="1" applyFont="1" applyFill="1" applyBorder="1" applyAlignment="1" applyProtection="1">
      <alignment horizontal="left"/>
    </xf>
    <xf numFmtId="0" fontId="5" fillId="2" borderId="60" xfId="10" applyNumberFormat="1" applyFont="1" applyFill="1" applyBorder="1" applyAlignment="1" applyProtection="1">
      <alignment horizontal="left"/>
    </xf>
    <xf numFmtId="0" fontId="5" fillId="2" borderId="1" xfId="10" applyNumberFormat="1" applyFont="1" applyFill="1" applyBorder="1" applyAlignment="1" applyProtection="1">
      <alignment horizontal="left"/>
    </xf>
    <xf numFmtId="0" fontId="5" fillId="2" borderId="15" xfId="10" applyNumberFormat="1" applyFont="1" applyFill="1" applyBorder="1" applyAlignment="1" applyProtection="1">
      <alignment horizontal="left"/>
    </xf>
    <xf numFmtId="0" fontId="5" fillId="2" borderId="3" xfId="10" applyNumberFormat="1" applyFont="1" applyFill="1" applyBorder="1" applyAlignment="1" applyProtection="1">
      <alignment horizontal="left"/>
    </xf>
    <xf numFmtId="0" fontId="2" fillId="0" borderId="60" xfId="10" applyFont="1" applyBorder="1" applyAlignment="1">
      <alignment vertical="center" wrapText="1"/>
    </xf>
    <xf numFmtId="0" fontId="2" fillId="0" borderId="24" xfId="10" applyFont="1" applyBorder="1" applyAlignment="1">
      <alignment vertical="center" wrapText="1"/>
    </xf>
    <xf numFmtId="0" fontId="2" fillId="0" borderId="23" xfId="10" applyFont="1" applyBorder="1" applyAlignment="1">
      <alignment vertical="center" wrapText="1"/>
    </xf>
  </cellXfs>
  <cellStyles count="11">
    <cellStyle name="Euro" xfId="1" xr:uid="{00000000-0005-0000-0000-000000000000}"/>
    <cellStyle name="Euro 2" xfId="2" xr:uid="{00000000-0005-0000-0000-000001000000}"/>
    <cellStyle name="Komma" xfId="3" builtinId="3"/>
    <cellStyle name="Komma 2" xfId="4" xr:uid="{00000000-0005-0000-0000-000003000000}"/>
    <cellStyle name="Komma 3" xfId="5" xr:uid="{00000000-0005-0000-0000-000004000000}"/>
    <cellStyle name="Prozent" xfId="6" builtinId="5"/>
    <cellStyle name="Prozent 2" xfId="7" xr:uid="{00000000-0005-0000-0000-000006000000}"/>
    <cellStyle name="Prozent 3" xfId="8" xr:uid="{00000000-0005-0000-0000-000007000000}"/>
    <cellStyle name="Prozent 4" xfId="9" xr:uid="{00000000-0005-0000-0000-000008000000}"/>
    <cellStyle name="Standard" xfId="0" builtinId="0"/>
    <cellStyle name="Standard 2" xfId="10" xr:uid="{00000000-0005-0000-0000-00000A000000}"/>
  </cellStyles>
  <dxfs count="2"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Verteilung der Kosten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Sekretariat</c:v>
          </c:tx>
          <c:spPr>
            <a:solidFill>
              <a:schemeClr val="accent1"/>
            </a:solidFill>
          </c:spPr>
          <c:invertIfNegative val="0"/>
          <c:cat>
            <c:numRef>
              <c:f>Personaleinsatzplan!$F$8:$J$8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Personaleinsatzplan!$F$17:$J$17</c:f>
              <c:numCache>
                <c:formatCode>#\ ##0\ "€"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E-4AA1-960A-5088C2081C3A}"/>
            </c:ext>
          </c:extLst>
        </c:ser>
        <c:ser>
          <c:idx val="2"/>
          <c:order val="1"/>
          <c:tx>
            <c:v>Techniker</c:v>
          </c:tx>
          <c:spPr>
            <a:solidFill>
              <a:schemeClr val="accent2"/>
            </a:solidFill>
          </c:spPr>
          <c:invertIfNegative val="0"/>
          <c:cat>
            <c:numRef>
              <c:f>Personaleinsatzplan!$F$8:$J$8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Personaleinsatzplan!$F$14:$J$14</c:f>
              <c:numCache>
                <c:formatCode>#\ ##0\ "€"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E-4AA1-960A-5088C2081C3A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Personaleinsatzplan!$F$8:$J$8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Personaleinsatzplan!$F$11:$J$11</c:f>
              <c:numCache>
                <c:formatCode>#\ ##0\ "€"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6E-4AA1-960A-5088C2081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565353344"/>
        <c:axId val="1"/>
      </c:barChart>
      <c:catAx>
        <c:axId val="56535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Kosten [€]</a:t>
                </a:r>
              </a:p>
            </c:rich>
          </c:tx>
          <c:layout>
            <c:manualLayout>
              <c:xMode val="edge"/>
              <c:yMode val="edge"/>
              <c:x val="2.7421474276499751E-2"/>
              <c:y val="0.33715676449534715"/>
            </c:manualLayout>
          </c:layout>
          <c:overlay val="0"/>
        </c:title>
        <c:numFmt formatCode="#\ ##0\ &quot;€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653533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Verteilung der Stunden über die Dauer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481532945636698"/>
          <c:y val="0.25494505494505493"/>
          <c:w val="0.46535158595371656"/>
          <c:h val="0.54322325093978641"/>
        </c:manualLayout>
      </c:layout>
      <c:barChart>
        <c:barDir val="col"/>
        <c:grouping val="stacked"/>
        <c:varyColors val="0"/>
        <c:ser>
          <c:idx val="3"/>
          <c:order val="0"/>
          <c:tx>
            <c:v>Sekretariat</c:v>
          </c:tx>
          <c:spPr>
            <a:solidFill>
              <a:schemeClr val="accent1"/>
            </a:solidFill>
          </c:spPr>
          <c:invertIfNegative val="0"/>
          <c:cat>
            <c:numRef>
              <c:f>Personaleinsatzplan!$F$8:$J$8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Personaleinsatzplan!$F$16:$J$16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3-4C29-B566-8C9FCA776D83}"/>
            </c:ext>
          </c:extLst>
        </c:ser>
        <c:ser>
          <c:idx val="2"/>
          <c:order val="1"/>
          <c:tx>
            <c:v>Techniker</c:v>
          </c:tx>
          <c:spPr>
            <a:solidFill>
              <a:schemeClr val="accent2"/>
            </a:solidFill>
          </c:spPr>
          <c:invertIfNegative val="0"/>
          <c:cat>
            <c:numRef>
              <c:f>Personaleinsatzplan!$F$8:$J$8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Personaleinsatzplan!$F$13:$J$13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3-4C29-B566-8C9FCA776D83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Personaleinsatzplan!$F$8:$J$8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Personaleinsatzplan!$F$10:$J$10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F3-4C29-B566-8C9FCA776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65348752"/>
        <c:axId val="1"/>
      </c:barChart>
      <c:catAx>
        <c:axId val="56534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Stunden [h]</a:t>
                </a:r>
              </a:p>
            </c:rich>
          </c:tx>
          <c:layout>
            <c:manualLayout>
              <c:xMode val="edge"/>
              <c:yMode val="edge"/>
              <c:x val="1.4311152282435284E-2"/>
              <c:y val="0.31371155528635841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653487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Prozentuelle Verteilung des Einsatzes über die Dauer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Personaleinsatzplan!$A$9</c:f>
              <c:strCache>
                <c:ptCount val="1"/>
              </c:strCache>
            </c:strRef>
          </c:tx>
          <c:invertIfNegative val="0"/>
          <c:val>
            <c:numRef>
              <c:f>Personaleinsatzplan!$F$9:$J$9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4AD-428D-BA5A-93D37FCA8AA5}"/>
            </c:ext>
          </c:extLst>
        </c:ser>
        <c:ser>
          <c:idx val="1"/>
          <c:order val="1"/>
          <c:tx>
            <c:v>Techniker</c:v>
          </c:tx>
          <c:invertIfNegative val="0"/>
          <c:val>
            <c:numRef>
              <c:f>Personaleinsatzplan!$F$12:$J$12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34AD-428D-BA5A-93D37FCA8AA5}"/>
            </c:ext>
          </c:extLst>
        </c:ser>
        <c:ser>
          <c:idx val="0"/>
          <c:order val="2"/>
          <c:tx>
            <c:v>Sekretariat</c:v>
          </c:tx>
          <c:invertIfNegative val="0"/>
          <c:val>
            <c:numRef>
              <c:f>Personaleinsatzplan!$F$15:$J$15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34AD-428D-BA5A-93D37FCA8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570048520"/>
        <c:axId val="1"/>
      </c:barChart>
      <c:catAx>
        <c:axId val="570048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Einsatz [%]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5700485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561975</xdr:colOff>
      <xdr:row>0</xdr:row>
      <xdr:rowOff>0</xdr:rowOff>
    </xdr:to>
    <xdr:pic>
      <xdr:nvPicPr>
        <xdr:cNvPr id="10609" name="Picture 1" descr="Logo WKO-Bundesinnung Bau">
          <a:extLst>
            <a:ext uri="{FF2B5EF4-FFF2-40B4-BE49-F238E27FC236}">
              <a16:creationId xmlns:a16="http://schemas.microsoft.com/office/drawing/2014/main" id="{CF3A90FB-40D8-4472-A9BA-0A2D19FF5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39</xdr:row>
      <xdr:rowOff>19050</xdr:rowOff>
    </xdr:from>
    <xdr:to>
      <xdr:col>13</xdr:col>
      <xdr:colOff>323850</xdr:colOff>
      <xdr:row>55</xdr:row>
      <xdr:rowOff>47625</xdr:rowOff>
    </xdr:to>
    <xdr:graphicFrame macro="">
      <xdr:nvGraphicFramePr>
        <xdr:cNvPr id="4038711" name="Diagramm 1">
          <a:extLst>
            <a:ext uri="{FF2B5EF4-FFF2-40B4-BE49-F238E27FC236}">
              <a16:creationId xmlns:a16="http://schemas.microsoft.com/office/drawing/2014/main" id="{6EF963F9-CAB2-4553-ADCF-A458D1E336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56</xdr:row>
      <xdr:rowOff>66675</xdr:rowOff>
    </xdr:from>
    <xdr:to>
      <xdr:col>13</xdr:col>
      <xdr:colOff>323850</xdr:colOff>
      <xdr:row>72</xdr:row>
      <xdr:rowOff>76200</xdr:rowOff>
    </xdr:to>
    <xdr:graphicFrame macro="">
      <xdr:nvGraphicFramePr>
        <xdr:cNvPr id="4038712" name="Diagramm 2">
          <a:extLst>
            <a:ext uri="{FF2B5EF4-FFF2-40B4-BE49-F238E27FC236}">
              <a16:creationId xmlns:a16="http://schemas.microsoft.com/office/drawing/2014/main" id="{869073E5-B1B1-4596-939D-B7440D91B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714375</xdr:colOff>
      <xdr:row>73</xdr:row>
      <xdr:rowOff>85725</xdr:rowOff>
    </xdr:from>
    <xdr:to>
      <xdr:col>14</xdr:col>
      <xdr:colOff>228600</xdr:colOff>
      <xdr:row>89</xdr:row>
      <xdr:rowOff>104775</xdr:rowOff>
    </xdr:to>
    <xdr:graphicFrame macro="">
      <xdr:nvGraphicFramePr>
        <xdr:cNvPr id="4038713" name="Diagramm 5">
          <a:extLst>
            <a:ext uri="{FF2B5EF4-FFF2-40B4-BE49-F238E27FC236}">
              <a16:creationId xmlns:a16="http://schemas.microsoft.com/office/drawing/2014/main" id="{61191EE6-4181-48D6-B97A-A686248E2B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16</xdr:row>
      <xdr:rowOff>161925</xdr:rowOff>
    </xdr:from>
    <xdr:to>
      <xdr:col>10</xdr:col>
      <xdr:colOff>0</xdr:colOff>
      <xdr:row>18</xdr:row>
      <xdr:rowOff>19050</xdr:rowOff>
    </xdr:to>
    <xdr:sp macro="" textlink="">
      <xdr:nvSpPr>
        <xdr:cNvPr id="10" name="Abgerundetes Rechteck 9">
          <a:extLst>
            <a:ext uri="{FF2B5EF4-FFF2-40B4-BE49-F238E27FC236}">
              <a16:creationId xmlns:a16="http://schemas.microsoft.com/office/drawing/2014/main" id="{E757B51C-B4B8-4567-AC38-A65122FCC29C}"/>
            </a:ext>
          </a:extLst>
        </xdr:cNvPr>
        <xdr:cNvSpPr/>
      </xdr:nvSpPr>
      <xdr:spPr>
        <a:xfrm>
          <a:off x="6353175" y="2857500"/>
          <a:ext cx="600075" cy="25717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56589</xdr:colOff>
      <xdr:row>31</xdr:row>
      <xdr:rowOff>0</xdr:rowOff>
    </xdr:from>
    <xdr:to>
      <xdr:col>6</xdr:col>
      <xdr:colOff>618564</xdr:colOff>
      <xdr:row>32</xdr:row>
      <xdr:rowOff>0</xdr:rowOff>
    </xdr:to>
    <xdr:sp macro="" textlink="">
      <xdr:nvSpPr>
        <xdr:cNvPr id="11" name="Abgerundetes Rechteck 10">
          <a:extLst>
            <a:ext uri="{FF2B5EF4-FFF2-40B4-BE49-F238E27FC236}">
              <a16:creationId xmlns:a16="http://schemas.microsoft.com/office/drawing/2014/main" id="{9AEEEDDF-3A35-4FA1-8C7A-41C0114A71F9}"/>
            </a:ext>
          </a:extLst>
        </xdr:cNvPr>
        <xdr:cNvSpPr/>
      </xdr:nvSpPr>
      <xdr:spPr>
        <a:xfrm>
          <a:off x="5095314" y="3562350"/>
          <a:ext cx="561975" cy="23812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B3" sqref="B3"/>
    </sheetView>
  </sheetViews>
  <sheetFormatPr baseColWidth="10" defaultColWidth="11.44140625" defaultRowHeight="13.2" x14ac:dyDescent="0.25"/>
  <cols>
    <col min="1" max="1" width="39.33203125" style="160" customWidth="1"/>
    <col min="2" max="2" width="11.44140625" style="160"/>
    <col min="3" max="3" width="3.6640625" style="160" customWidth="1"/>
    <col min="4" max="16384" width="11.44140625" style="160"/>
  </cols>
  <sheetData>
    <row r="1" spans="1:3" ht="17.399999999999999" x14ac:dyDescent="0.3">
      <c r="A1" s="159" t="s">
        <v>137</v>
      </c>
    </row>
    <row r="3" spans="1:3" ht="18" customHeight="1" x14ac:dyDescent="0.25">
      <c r="A3" s="161" t="s">
        <v>138</v>
      </c>
      <c r="B3" s="162"/>
      <c r="C3" s="163" t="s">
        <v>129</v>
      </c>
    </row>
    <row r="4" spans="1:3" ht="18" customHeight="1" x14ac:dyDescent="0.25">
      <c r="A4" s="161" t="s">
        <v>177</v>
      </c>
      <c r="B4" s="162"/>
      <c r="C4" s="163" t="s">
        <v>129</v>
      </c>
    </row>
    <row r="5" spans="1:3" ht="18" customHeight="1" x14ac:dyDescent="0.25">
      <c r="A5" s="161" t="s">
        <v>176</v>
      </c>
      <c r="B5" s="162"/>
      <c r="C5" s="163" t="s">
        <v>129</v>
      </c>
    </row>
    <row r="6" spans="1:3" ht="18" customHeight="1" x14ac:dyDescent="0.25">
      <c r="A6" s="161" t="s">
        <v>175</v>
      </c>
      <c r="B6" s="162"/>
      <c r="C6" s="163" t="s">
        <v>129</v>
      </c>
    </row>
    <row r="7" spans="1:3" ht="18" customHeight="1" x14ac:dyDescent="0.25">
      <c r="A7" s="161" t="s">
        <v>174</v>
      </c>
      <c r="B7" s="162"/>
      <c r="C7" s="163" t="s">
        <v>129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showGridLines="0" workbookViewId="0">
      <selection activeCell="D11" sqref="D11"/>
    </sheetView>
  </sheetViews>
  <sheetFormatPr baseColWidth="10" defaultRowHeight="13.2" x14ac:dyDescent="0.25"/>
  <cols>
    <col min="1" max="1" width="22.6640625" bestFit="1" customWidth="1"/>
    <col min="2" max="2" width="20.6640625" customWidth="1"/>
    <col min="3" max="3" width="10.109375" customWidth="1"/>
    <col min="4" max="4" width="16.6640625" customWidth="1"/>
  </cols>
  <sheetData>
    <row r="1" spans="1:3" ht="17.399999999999999" x14ac:dyDescent="0.3">
      <c r="A1" s="62" t="s">
        <v>139</v>
      </c>
    </row>
    <row r="3" spans="1:3" s="5" customFormat="1" ht="20.100000000000001" customHeight="1" x14ac:dyDescent="0.25">
      <c r="A3" s="141" t="s">
        <v>132</v>
      </c>
      <c r="B3" s="165"/>
      <c r="C3" s="140"/>
    </row>
    <row r="4" spans="1:3" s="5" customFormat="1" ht="20.100000000000001" customHeight="1" x14ac:dyDescent="0.25">
      <c r="A4" s="141" t="s">
        <v>54</v>
      </c>
      <c r="B4" s="165"/>
      <c r="C4" s="140"/>
    </row>
    <row r="5" spans="1:3" s="5" customFormat="1" ht="20.100000000000001" customHeight="1" x14ac:dyDescent="0.25">
      <c r="A5" s="141" t="s">
        <v>140</v>
      </c>
      <c r="B5" s="166"/>
      <c r="C5" s="141" t="s">
        <v>113</v>
      </c>
    </row>
    <row r="6" spans="1:3" s="5" customFormat="1" ht="20.100000000000001" customHeight="1" x14ac:dyDescent="0.25">
      <c r="A6" s="141" t="s">
        <v>83</v>
      </c>
      <c r="B6" s="166"/>
      <c r="C6" s="141" t="s">
        <v>134</v>
      </c>
    </row>
    <row r="7" spans="1:3" s="5" customFormat="1" ht="20.100000000000001" customHeight="1" x14ac:dyDescent="0.25">
      <c r="A7" s="141" t="s">
        <v>135</v>
      </c>
      <c r="B7" s="167"/>
      <c r="C7" s="141" t="s">
        <v>136</v>
      </c>
    </row>
    <row r="8" spans="1:3" s="5" customFormat="1" ht="20.100000000000001" customHeight="1" x14ac:dyDescent="0.25">
      <c r="A8" s="141" t="s">
        <v>90</v>
      </c>
      <c r="B8" s="142">
        <f>B6*B7</f>
        <v>0</v>
      </c>
      <c r="C8" s="141" t="s">
        <v>133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showGridLines="0" zoomScaleNormal="100" zoomScaleSheetLayoutView="85" workbookViewId="0">
      <selection activeCell="D7" sqref="D7"/>
    </sheetView>
  </sheetViews>
  <sheetFormatPr baseColWidth="10" defaultColWidth="11.44140625" defaultRowHeight="15" x14ac:dyDescent="0.25"/>
  <cols>
    <col min="1" max="1" width="4.88671875" style="41" customWidth="1"/>
    <col min="2" max="2" width="35.6640625" style="41" customWidth="1"/>
    <col min="3" max="3" width="1.109375" style="41" customWidth="1"/>
    <col min="4" max="4" width="20.109375" style="41" bestFit="1" customWidth="1"/>
    <col min="5" max="5" width="8.44140625" style="41" customWidth="1"/>
    <col min="6" max="6" width="12.33203125" style="41" customWidth="1"/>
    <col min="7" max="7" width="1.109375" style="41" customWidth="1"/>
    <col min="8" max="8" width="19.109375" style="41" customWidth="1"/>
    <col min="9" max="9" width="8.44140625" style="41" customWidth="1"/>
    <col min="10" max="16384" width="11.44140625" style="41"/>
  </cols>
  <sheetData>
    <row r="1" spans="1:10" ht="17.399999999999999" x14ac:dyDescent="0.3">
      <c r="A1" s="62" t="s">
        <v>142</v>
      </c>
      <c r="B1" s="40"/>
      <c r="C1" s="40"/>
      <c r="D1" s="40"/>
      <c r="E1" s="40"/>
      <c r="F1" s="40"/>
      <c r="G1" s="40"/>
      <c r="H1" s="40"/>
      <c r="I1" s="40"/>
    </row>
    <row r="2" spans="1:10" x14ac:dyDescent="0.25">
      <c r="A2" s="40"/>
      <c r="B2" s="40"/>
      <c r="C2" s="40"/>
      <c r="D2" s="40"/>
      <c r="E2" s="40"/>
      <c r="F2" s="40"/>
      <c r="G2" s="40"/>
      <c r="H2" s="40"/>
      <c r="I2" s="40"/>
    </row>
    <row r="3" spans="1:10" s="33" customFormat="1" ht="15.6" x14ac:dyDescent="0.3">
      <c r="A3" s="32" t="s">
        <v>53</v>
      </c>
      <c r="B3" s="40"/>
      <c r="C3" s="32"/>
      <c r="D3" s="318"/>
      <c r="E3" s="318"/>
      <c r="F3" s="318"/>
      <c r="G3" s="318"/>
      <c r="H3" s="318"/>
      <c r="I3" s="318"/>
      <c r="J3" s="110"/>
    </row>
    <row r="4" spans="1:10" s="33" customFormat="1" ht="15.6" x14ac:dyDescent="0.3">
      <c r="A4" s="32" t="s">
        <v>54</v>
      </c>
      <c r="B4" s="40"/>
      <c r="C4" s="32"/>
      <c r="D4" s="320"/>
      <c r="E4" s="321"/>
      <c r="F4" s="321"/>
      <c r="G4" s="321"/>
      <c r="H4" s="321"/>
      <c r="I4" s="322"/>
      <c r="J4" s="110"/>
    </row>
    <row r="5" spans="1:10" s="33" customFormat="1" ht="15.6" x14ac:dyDescent="0.3">
      <c r="A5" s="32"/>
      <c r="B5" s="32"/>
      <c r="C5" s="32"/>
      <c r="D5" s="32"/>
      <c r="E5" s="32"/>
      <c r="F5" s="32"/>
      <c r="G5" s="32"/>
      <c r="H5" s="32"/>
      <c r="I5" s="32"/>
    </row>
    <row r="6" spans="1:10" s="33" customFormat="1" ht="16.2" thickBot="1" x14ac:dyDescent="0.35">
      <c r="A6" s="32"/>
      <c r="B6" s="32"/>
      <c r="C6" s="32"/>
      <c r="D6" s="319" t="s">
        <v>95</v>
      </c>
      <c r="E6" s="319"/>
      <c r="F6" s="319"/>
      <c r="G6" s="44"/>
      <c r="H6" s="319" t="s">
        <v>96</v>
      </c>
      <c r="I6" s="319"/>
    </row>
    <row r="7" spans="1:10" s="1" customFormat="1" ht="28.2" thickBot="1" x14ac:dyDescent="0.3">
      <c r="A7" s="58" t="s">
        <v>57</v>
      </c>
      <c r="B7" s="60" t="s">
        <v>58</v>
      </c>
      <c r="C7" s="44"/>
      <c r="D7" s="76" t="s">
        <v>119</v>
      </c>
      <c r="E7" s="59" t="s">
        <v>97</v>
      </c>
      <c r="F7" s="60" t="s">
        <v>71</v>
      </c>
      <c r="G7" s="64"/>
      <c r="H7" s="58" t="s">
        <v>107</v>
      </c>
      <c r="I7" s="60" t="s">
        <v>97</v>
      </c>
    </row>
    <row r="8" spans="1:10" s="33" customFormat="1" ht="16.2" thickBot="1" x14ac:dyDescent="0.35">
      <c r="A8" s="32"/>
      <c r="B8" s="32"/>
      <c r="C8" s="32"/>
      <c r="D8" s="32"/>
      <c r="E8" s="32"/>
      <c r="F8" s="32"/>
      <c r="G8" s="32"/>
      <c r="H8" s="32"/>
      <c r="I8" s="32"/>
    </row>
    <row r="9" spans="1:10" s="69" customFormat="1" ht="19.5" customHeight="1" thickBot="1" x14ac:dyDescent="0.3">
      <c r="A9" s="48" t="s">
        <v>141</v>
      </c>
      <c r="B9" s="49"/>
      <c r="C9" s="70"/>
      <c r="D9" s="73" t="s">
        <v>98</v>
      </c>
      <c r="E9" s="74"/>
      <c r="F9" s="75"/>
      <c r="G9" s="70"/>
      <c r="H9" s="109"/>
      <c r="I9" s="49"/>
    </row>
    <row r="10" spans="1:10" s="1" customFormat="1" ht="7.5" customHeight="1" x14ac:dyDescent="0.25">
      <c r="A10" s="44"/>
      <c r="C10" s="44"/>
      <c r="D10" s="51"/>
      <c r="E10" s="44"/>
      <c r="F10" s="44"/>
      <c r="G10" s="44"/>
      <c r="H10" s="44"/>
    </row>
    <row r="11" spans="1:10" s="52" customFormat="1" ht="27.6" x14ac:dyDescent="0.25">
      <c r="A11" s="168" t="s">
        <v>59</v>
      </c>
      <c r="B11" s="63" t="s">
        <v>145</v>
      </c>
      <c r="C11" s="65"/>
      <c r="D11" s="66"/>
      <c r="E11" s="67"/>
      <c r="F11" s="144"/>
      <c r="G11" s="55"/>
      <c r="H11" s="317"/>
      <c r="I11" s="67"/>
    </row>
    <row r="12" spans="1:10" s="52" customFormat="1" ht="27.6" x14ac:dyDescent="0.25">
      <c r="A12" s="168" t="s">
        <v>62</v>
      </c>
      <c r="B12" s="63" t="s">
        <v>146</v>
      </c>
      <c r="C12" s="65"/>
      <c r="D12" s="66"/>
      <c r="E12" s="67"/>
      <c r="F12" s="144"/>
      <c r="G12" s="55"/>
      <c r="H12" s="169"/>
      <c r="I12" s="68"/>
    </row>
    <row r="13" spans="1:10" s="52" customFormat="1" ht="22.5" customHeight="1" x14ac:dyDescent="0.25">
      <c r="A13" s="168" t="s">
        <v>63</v>
      </c>
      <c r="B13" s="63" t="s">
        <v>147</v>
      </c>
      <c r="C13" s="65"/>
      <c r="D13" s="66"/>
      <c r="E13" s="67"/>
      <c r="F13" s="144"/>
      <c r="G13" s="55"/>
      <c r="H13" s="169"/>
      <c r="I13" s="68"/>
    </row>
    <row r="14" spans="1:10" s="52" customFormat="1" ht="27.6" x14ac:dyDescent="0.25">
      <c r="A14" s="168" t="s">
        <v>64</v>
      </c>
      <c r="B14" s="63" t="s">
        <v>230</v>
      </c>
      <c r="C14" s="65"/>
      <c r="D14" s="66"/>
      <c r="E14" s="67"/>
      <c r="F14" s="144"/>
      <c r="G14" s="55"/>
      <c r="H14" s="169"/>
      <c r="I14" s="68"/>
    </row>
    <row r="15" spans="1:10" s="52" customFormat="1" ht="13.8" x14ac:dyDescent="0.25">
      <c r="A15" s="168" t="s">
        <v>65</v>
      </c>
      <c r="B15" s="63" t="s">
        <v>231</v>
      </c>
      <c r="C15" s="65"/>
      <c r="D15" s="66"/>
      <c r="E15" s="67"/>
      <c r="F15" s="144"/>
      <c r="G15" s="55"/>
      <c r="H15" s="169"/>
      <c r="I15" s="68"/>
    </row>
    <row r="16" spans="1:10" s="52" customFormat="1" ht="22.5" customHeight="1" x14ac:dyDescent="0.25">
      <c r="A16" s="168" t="s">
        <v>66</v>
      </c>
      <c r="B16" s="63" t="s">
        <v>148</v>
      </c>
      <c r="C16" s="65"/>
      <c r="D16" s="66"/>
      <c r="E16" s="67"/>
      <c r="F16" s="144"/>
      <c r="G16" s="55"/>
      <c r="H16" s="169"/>
      <c r="I16" s="68"/>
    </row>
    <row r="17" spans="1:9" s="52" customFormat="1" ht="22.5" customHeight="1" x14ac:dyDescent="0.25">
      <c r="A17" s="168" t="s">
        <v>60</v>
      </c>
      <c r="B17" s="63" t="s">
        <v>149</v>
      </c>
      <c r="C17" s="65"/>
      <c r="D17" s="66"/>
      <c r="E17" s="67"/>
      <c r="F17" s="144"/>
      <c r="G17" s="55"/>
      <c r="H17" s="169"/>
      <c r="I17" s="68"/>
    </row>
    <row r="18" spans="1:9" s="52" customFormat="1" ht="22.5" customHeight="1" x14ac:dyDescent="0.25">
      <c r="A18" s="168" t="s">
        <v>61</v>
      </c>
      <c r="B18" s="63" t="s">
        <v>150</v>
      </c>
      <c r="C18" s="65"/>
      <c r="D18" s="66"/>
      <c r="E18" s="67"/>
      <c r="F18" s="144"/>
      <c r="G18" s="55"/>
      <c r="H18" s="169"/>
      <c r="I18" s="68"/>
    </row>
    <row r="19" spans="1:9" s="52" customFormat="1" ht="22.5" customHeight="1" x14ac:dyDescent="0.25">
      <c r="A19" s="168" t="s">
        <v>70</v>
      </c>
      <c r="B19" s="63" t="s">
        <v>151</v>
      </c>
      <c r="C19" s="65"/>
      <c r="D19" s="66"/>
      <c r="E19" s="67"/>
      <c r="F19" s="144"/>
      <c r="G19" s="55"/>
      <c r="H19" s="169"/>
      <c r="I19" s="68"/>
    </row>
    <row r="20" spans="1:9" s="52" customFormat="1" ht="22.5" customHeight="1" x14ac:dyDescent="0.25">
      <c r="A20" s="168" t="s">
        <v>143</v>
      </c>
      <c r="B20" s="63" t="s">
        <v>152</v>
      </c>
      <c r="C20" s="65"/>
      <c r="D20" s="66"/>
      <c r="E20" s="67"/>
      <c r="F20" s="144"/>
      <c r="G20" s="55"/>
      <c r="H20" s="169"/>
      <c r="I20" s="68"/>
    </row>
    <row r="21" spans="1:9" s="52" customFormat="1" ht="22.5" customHeight="1" x14ac:dyDescent="0.25">
      <c r="A21" s="168" t="s">
        <v>144</v>
      </c>
      <c r="B21" s="63" t="s">
        <v>153</v>
      </c>
      <c r="C21" s="65"/>
      <c r="D21" s="66"/>
      <c r="E21" s="67"/>
      <c r="F21" s="144"/>
      <c r="G21" s="55"/>
      <c r="H21" s="169"/>
      <c r="I21" s="68"/>
    </row>
    <row r="22" spans="1:9" s="52" customFormat="1" ht="22.5" customHeight="1" x14ac:dyDescent="0.25">
      <c r="A22" s="168" t="s">
        <v>232</v>
      </c>
      <c r="B22" s="63" t="s">
        <v>233</v>
      </c>
      <c r="C22" s="65"/>
      <c r="D22" s="66"/>
      <c r="E22" s="67"/>
      <c r="F22" s="144"/>
      <c r="G22" s="55"/>
      <c r="H22" s="169"/>
      <c r="I22" s="68"/>
    </row>
    <row r="23" spans="1:9" s="1" customFormat="1" ht="7.5" customHeight="1" thickBot="1" x14ac:dyDescent="0.3">
      <c r="A23" s="44"/>
      <c r="B23" s="44"/>
      <c r="C23" s="44"/>
      <c r="D23" s="44"/>
      <c r="E23" s="44"/>
      <c r="F23" s="44"/>
      <c r="G23" s="44"/>
      <c r="H23" s="84"/>
      <c r="I23" s="44"/>
    </row>
    <row r="24" spans="1:9" ht="16.2" thickBot="1" x14ac:dyDescent="0.35">
      <c r="A24" s="85" t="s">
        <v>109</v>
      </c>
      <c r="B24" s="86"/>
      <c r="D24" s="44"/>
      <c r="E24" s="44"/>
      <c r="F24" s="143"/>
      <c r="G24" s="44"/>
      <c r="H24" s="84"/>
      <c r="I24" s="44"/>
    </row>
    <row r="25" spans="1:9" x14ac:dyDescent="0.25">
      <c r="A25" s="44"/>
      <c r="B25" s="44"/>
      <c r="C25" s="44"/>
      <c r="D25" s="44"/>
      <c r="E25" s="44"/>
      <c r="F25" s="44"/>
      <c r="G25" s="44"/>
      <c r="H25" s="44"/>
      <c r="I25" s="44"/>
    </row>
    <row r="26" spans="1:9" x14ac:dyDescent="0.25">
      <c r="G26" s="44"/>
    </row>
    <row r="27" spans="1:9" x14ac:dyDescent="0.25">
      <c r="G27" s="44"/>
    </row>
    <row r="28" spans="1:9" x14ac:dyDescent="0.25">
      <c r="G28" s="44"/>
    </row>
  </sheetData>
  <mergeCells count="4">
    <mergeCell ref="D3:I3"/>
    <mergeCell ref="D6:F6"/>
    <mergeCell ref="H6:I6"/>
    <mergeCell ref="D4:I4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97" fitToHeight="0" orientation="portrait" horizontalDpi="300" r:id="rId1"/>
  <headerFooter alignWithMargins="0">
    <oddFooter>&amp;L&amp;8Leitfaden Kostenabschätzung der ÖBA Leistung /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1"/>
  <sheetViews>
    <sheetView showGridLines="0" zoomScale="130" zoomScaleNormal="130" zoomScaleSheetLayoutView="145" workbookViewId="0">
      <selection activeCell="B6" sqref="B6"/>
    </sheetView>
  </sheetViews>
  <sheetFormatPr baseColWidth="10" defaultColWidth="11.5546875" defaultRowHeight="13.2" x14ac:dyDescent="0.25"/>
  <cols>
    <col min="1" max="1" width="8.44140625" style="88" customWidth="1"/>
    <col min="2" max="2" width="46.44140625" style="88" customWidth="1"/>
    <col min="3" max="3" width="1.44140625" style="88" customWidth="1"/>
    <col min="4" max="8" width="6.6640625" style="88" customWidth="1"/>
    <col min="9" max="16384" width="11.5546875" style="88"/>
  </cols>
  <sheetData>
    <row r="1" spans="1:9" ht="37.950000000000003" customHeight="1" thickBot="1" x14ac:dyDescent="0.3"/>
    <row r="2" spans="1:9" ht="27" customHeight="1" thickBot="1" x14ac:dyDescent="0.3">
      <c r="A2" s="323" t="s">
        <v>202</v>
      </c>
      <c r="B2" s="324"/>
      <c r="D2" s="325" t="s">
        <v>214</v>
      </c>
      <c r="E2" s="326"/>
      <c r="F2" s="326"/>
      <c r="G2" s="326"/>
      <c r="H2" s="326"/>
    </row>
    <row r="3" spans="1:9" ht="6" customHeight="1" x14ac:dyDescent="0.25"/>
    <row r="4" spans="1:9" x14ac:dyDescent="0.25">
      <c r="A4" s="91" t="s">
        <v>203</v>
      </c>
      <c r="B4" s="90" t="s">
        <v>145</v>
      </c>
      <c r="D4" s="93"/>
      <c r="E4" s="103"/>
      <c r="F4" s="245"/>
      <c r="G4" s="245"/>
      <c r="H4" s="245"/>
    </row>
    <row r="5" spans="1:9" x14ac:dyDescent="0.25">
      <c r="A5" s="91" t="s">
        <v>204</v>
      </c>
      <c r="B5" s="249" t="s">
        <v>146</v>
      </c>
      <c r="D5" s="244"/>
      <c r="E5" s="103"/>
      <c r="F5" s="103"/>
      <c r="G5" s="245"/>
      <c r="H5" s="103"/>
    </row>
    <row r="6" spans="1:9" x14ac:dyDescent="0.25">
      <c r="A6" s="91" t="s">
        <v>205</v>
      </c>
      <c r="B6" s="249" t="s">
        <v>147</v>
      </c>
      <c r="D6" s="93"/>
      <c r="E6" s="103"/>
      <c r="F6" s="245"/>
      <c r="G6" s="245"/>
      <c r="H6" s="245"/>
    </row>
    <row r="7" spans="1:9" x14ac:dyDescent="0.25">
      <c r="A7" s="91" t="s">
        <v>206</v>
      </c>
      <c r="B7" s="249" t="s">
        <v>230</v>
      </c>
      <c r="D7" s="244"/>
      <c r="E7" s="103"/>
      <c r="F7" s="103"/>
      <c r="G7" s="103"/>
      <c r="H7" s="103"/>
    </row>
    <row r="8" spans="1:9" x14ac:dyDescent="0.25">
      <c r="A8" s="91" t="s">
        <v>207</v>
      </c>
      <c r="B8" s="249" t="s">
        <v>231</v>
      </c>
      <c r="D8" s="244"/>
      <c r="E8" s="245"/>
      <c r="F8" s="103"/>
      <c r="G8" s="245"/>
      <c r="H8" s="103"/>
    </row>
    <row r="9" spans="1:9" x14ac:dyDescent="0.25">
      <c r="A9" s="91" t="s">
        <v>208</v>
      </c>
      <c r="B9" s="249" t="s">
        <v>148</v>
      </c>
      <c r="D9" s="244"/>
      <c r="E9" s="245"/>
      <c r="F9" s="245"/>
      <c r="G9" s="103"/>
      <c r="H9" s="103"/>
    </row>
    <row r="10" spans="1:9" x14ac:dyDescent="0.25">
      <c r="A10" s="91" t="s">
        <v>209</v>
      </c>
      <c r="B10" s="249" t="s">
        <v>149</v>
      </c>
      <c r="D10" s="244"/>
      <c r="E10" s="245"/>
      <c r="F10" s="245"/>
      <c r="G10" s="245"/>
      <c r="H10" s="103"/>
    </row>
    <row r="11" spans="1:9" x14ac:dyDescent="0.25">
      <c r="A11" s="91" t="s">
        <v>210</v>
      </c>
      <c r="B11" s="249" t="s">
        <v>150</v>
      </c>
      <c r="D11" s="244"/>
      <c r="E11" s="103"/>
      <c r="F11" s="245"/>
      <c r="G11" s="245"/>
      <c r="H11" s="103"/>
    </row>
    <row r="12" spans="1:9" x14ac:dyDescent="0.25">
      <c r="A12" s="91" t="s">
        <v>211</v>
      </c>
      <c r="B12" s="249" t="s">
        <v>151</v>
      </c>
      <c r="D12" s="244"/>
      <c r="E12" s="103"/>
      <c r="F12" s="103"/>
      <c r="G12" s="245"/>
      <c r="H12" s="103"/>
    </row>
    <row r="13" spans="1:9" x14ac:dyDescent="0.25">
      <c r="A13" s="91" t="s">
        <v>212</v>
      </c>
      <c r="B13" s="90" t="s">
        <v>152</v>
      </c>
      <c r="D13" s="244"/>
      <c r="E13" s="245"/>
      <c r="F13" s="245"/>
      <c r="G13" s="245"/>
      <c r="H13" s="103"/>
    </row>
    <row r="14" spans="1:9" x14ac:dyDescent="0.25">
      <c r="A14" s="91" t="s">
        <v>213</v>
      </c>
      <c r="B14" s="90" t="s">
        <v>153</v>
      </c>
      <c r="D14" s="244"/>
      <c r="E14" s="245"/>
      <c r="F14" s="245"/>
      <c r="G14" s="245"/>
      <c r="H14" s="245"/>
      <c r="I14" s="94"/>
    </row>
    <row r="15" spans="1:9" x14ac:dyDescent="0.25">
      <c r="A15" s="91" t="s">
        <v>234</v>
      </c>
      <c r="B15" s="90" t="s">
        <v>233</v>
      </c>
      <c r="D15" s="244"/>
      <c r="E15" s="245"/>
      <c r="F15" s="245"/>
      <c r="G15" s="245"/>
      <c r="H15" s="245"/>
      <c r="I15" s="94"/>
    </row>
    <row r="16" spans="1:9" s="89" customFormat="1" ht="3.75" customHeight="1" x14ac:dyDescent="0.25">
      <c r="A16" s="88"/>
      <c r="B16" s="88"/>
      <c r="C16" s="88"/>
      <c r="D16" s="88"/>
      <c r="E16" s="88"/>
      <c r="F16" s="88"/>
      <c r="G16" s="88"/>
      <c r="H16" s="88"/>
    </row>
    <row r="17" spans="1:8" customFormat="1" ht="6" customHeight="1" x14ac:dyDescent="0.25"/>
    <row r="18" spans="1:8" s="89" customFormat="1" x14ac:dyDescent="0.25">
      <c r="A18" s="88"/>
      <c r="B18" s="88"/>
      <c r="C18" s="88"/>
      <c r="D18" s="94"/>
      <c r="E18" s="94"/>
      <c r="F18" s="93"/>
      <c r="G18" s="247" t="s">
        <v>200</v>
      </c>
      <c r="H18" s="88"/>
    </row>
    <row r="19" spans="1:8" s="89" customFormat="1" x14ac:dyDescent="0.25">
      <c r="A19" s="88"/>
      <c r="B19" s="88"/>
      <c r="C19" s="88"/>
      <c r="D19" s="88"/>
      <c r="E19" s="88"/>
      <c r="F19" s="246"/>
      <c r="G19" s="248" t="s">
        <v>201</v>
      </c>
      <c r="H19" s="88"/>
    </row>
    <row r="21" spans="1:8" x14ac:dyDescent="0.25">
      <c r="B21" s="92"/>
    </row>
  </sheetData>
  <mergeCells count="2">
    <mergeCell ref="A2:B2"/>
    <mergeCell ref="D2:H2"/>
  </mergeCells>
  <pageMargins left="0.78740157499999996" right="0.78740157499999996" top="0.984251969" bottom="0.984251969" header="0.4921259845" footer="0.4921259845"/>
  <pageSetup paperSize="9" scale="59" orientation="portrait" r:id="rId1"/>
  <headerFooter alignWithMargins="0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2"/>
  <sheetViews>
    <sheetView showGridLines="0" zoomScale="90" zoomScaleNormal="90" zoomScaleSheetLayoutView="85" workbookViewId="0">
      <selection activeCell="G7" sqref="G5:G7"/>
    </sheetView>
  </sheetViews>
  <sheetFormatPr baseColWidth="10" defaultColWidth="11.44140625" defaultRowHeight="13.2" x14ac:dyDescent="0.25"/>
  <cols>
    <col min="1" max="1" width="2.44140625" style="2" customWidth="1"/>
    <col min="2" max="2" width="30.33203125" style="19" customWidth="1"/>
    <col min="3" max="3" width="7.88671875" style="19" customWidth="1"/>
    <col min="4" max="4" width="9.109375" style="19" customWidth="1"/>
    <col min="5" max="5" width="8.6640625" style="19" customWidth="1"/>
    <col min="6" max="6" width="0.6640625" style="19" customWidth="1"/>
    <col min="7" max="7" width="32.109375" style="10" customWidth="1"/>
    <col min="8" max="8" width="0.88671875" style="19" customWidth="1"/>
    <col min="9" max="9" width="59" style="6" customWidth="1"/>
    <col min="10" max="16384" width="11.44140625" style="2"/>
  </cols>
  <sheetData>
    <row r="1" spans="1:9" ht="17.399999999999999" x14ac:dyDescent="0.25">
      <c r="A1" s="61" t="s">
        <v>156</v>
      </c>
      <c r="B1" s="61"/>
    </row>
    <row r="2" spans="1:9" x14ac:dyDescent="0.25">
      <c r="A2" s="4"/>
      <c r="B2" s="28"/>
      <c r="C2" s="28"/>
      <c r="D2" s="28"/>
      <c r="E2" s="28"/>
      <c r="F2" s="28"/>
      <c r="G2" s="27"/>
      <c r="H2" s="28"/>
    </row>
    <row r="3" spans="1:9" s="3" customFormat="1" ht="14.25" customHeight="1" x14ac:dyDescent="0.25">
      <c r="A3" s="23"/>
      <c r="B3" s="25" t="s">
        <v>5</v>
      </c>
      <c r="C3" s="26" t="s">
        <v>0</v>
      </c>
      <c r="D3" s="26" t="s">
        <v>74</v>
      </c>
      <c r="E3" s="26" t="s">
        <v>1</v>
      </c>
      <c r="F3" s="28"/>
      <c r="G3" s="35"/>
      <c r="H3" s="26"/>
      <c r="I3" s="146" t="s">
        <v>87</v>
      </c>
    </row>
    <row r="4" spans="1:9" s="7" customFormat="1" ht="27" thickBot="1" x14ac:dyDescent="0.3">
      <c r="A4" s="7" t="s">
        <v>6</v>
      </c>
      <c r="B4" s="8" t="s">
        <v>7</v>
      </c>
      <c r="C4" s="153">
        <v>1</v>
      </c>
      <c r="D4" s="150" t="e">
        <f>AVERAGE(D5:D8)</f>
        <v>#DIV/0!</v>
      </c>
      <c r="E4" s="153">
        <v>30</v>
      </c>
      <c r="F4" s="28"/>
      <c r="G4" s="36" t="s">
        <v>73</v>
      </c>
      <c r="H4" s="26"/>
      <c r="I4" s="9"/>
    </row>
    <row r="5" spans="1:9" s="10" customFormat="1" ht="27" thickBot="1" x14ac:dyDescent="0.3">
      <c r="A5" s="27"/>
      <c r="B5" s="11" t="s">
        <v>8</v>
      </c>
      <c r="C5" s="148" t="s">
        <v>9</v>
      </c>
      <c r="D5" s="152"/>
      <c r="E5" s="149" t="s">
        <v>10</v>
      </c>
      <c r="F5" s="28"/>
      <c r="G5" s="157"/>
      <c r="H5" s="30"/>
      <c r="I5" s="147" t="s">
        <v>86</v>
      </c>
    </row>
    <row r="6" spans="1:9" s="10" customFormat="1" ht="13.8" thickBot="1" x14ac:dyDescent="0.3">
      <c r="A6" s="27"/>
      <c r="B6" s="11" t="s">
        <v>11</v>
      </c>
      <c r="C6" s="12" t="s">
        <v>12</v>
      </c>
      <c r="D6" s="13"/>
      <c r="E6" s="14" t="s">
        <v>13</v>
      </c>
      <c r="F6" s="28"/>
      <c r="G6" s="157"/>
      <c r="H6" s="30"/>
      <c r="I6" s="147" t="s">
        <v>14</v>
      </c>
    </row>
    <row r="7" spans="1:9" s="10" customFormat="1" ht="13.8" thickBot="1" x14ac:dyDescent="0.3">
      <c r="A7" s="27"/>
      <c r="B7" s="11" t="s">
        <v>15</v>
      </c>
      <c r="C7" s="12" t="s">
        <v>10</v>
      </c>
      <c r="D7" s="13"/>
      <c r="E7" s="14" t="s">
        <v>9</v>
      </c>
      <c r="F7" s="28"/>
      <c r="G7" s="157"/>
      <c r="H7" s="30"/>
      <c r="I7" s="147" t="s">
        <v>16</v>
      </c>
    </row>
    <row r="8" spans="1:9" s="10" customFormat="1" ht="13.8" thickBot="1" x14ac:dyDescent="0.3">
      <c r="A8" s="27"/>
      <c r="B8" s="72" t="s">
        <v>17</v>
      </c>
      <c r="C8" s="12"/>
      <c r="D8" s="13"/>
      <c r="E8" s="14"/>
      <c r="F8" s="28"/>
      <c r="G8" s="157"/>
      <c r="H8" s="30"/>
      <c r="I8" s="147" t="s">
        <v>18</v>
      </c>
    </row>
    <row r="9" spans="1:9" x14ac:dyDescent="0.25">
      <c r="A9" s="4"/>
      <c r="B9" s="28"/>
      <c r="C9" s="28"/>
      <c r="D9" s="28"/>
      <c r="E9" s="28"/>
      <c r="F9" s="28"/>
      <c r="G9" s="27"/>
      <c r="H9" s="28"/>
    </row>
    <row r="10" spans="1:9" s="7" customFormat="1" x14ac:dyDescent="0.25">
      <c r="A10" s="7" t="s">
        <v>19</v>
      </c>
      <c r="B10" s="8" t="s">
        <v>20</v>
      </c>
      <c r="C10" s="153">
        <v>1</v>
      </c>
      <c r="D10" s="151"/>
      <c r="E10" s="153">
        <v>30</v>
      </c>
      <c r="F10" s="28"/>
      <c r="G10" s="157"/>
      <c r="H10" s="26"/>
      <c r="I10" s="9"/>
    </row>
    <row r="11" spans="1:9" x14ac:dyDescent="0.25">
      <c r="B11" s="28"/>
      <c r="C11" s="28"/>
      <c r="D11" s="28"/>
      <c r="E11" s="28"/>
      <c r="F11" s="28"/>
      <c r="G11" s="27"/>
      <c r="H11" s="28"/>
    </row>
    <row r="12" spans="1:9" s="7" customFormat="1" ht="13.8" thickBot="1" x14ac:dyDescent="0.3">
      <c r="A12" s="7" t="s">
        <v>21</v>
      </c>
      <c r="B12" s="8" t="s">
        <v>154</v>
      </c>
      <c r="C12" s="154">
        <f>$C$4</f>
        <v>1</v>
      </c>
      <c r="D12" s="150" t="e">
        <f>AVERAGE(D13:D17)</f>
        <v>#DIV/0!</v>
      </c>
      <c r="E12" s="155">
        <f>$E$4</f>
        <v>30</v>
      </c>
      <c r="F12" s="28"/>
      <c r="G12" s="36"/>
      <c r="H12" s="26"/>
      <c r="I12" s="9"/>
    </row>
    <row r="13" spans="1:9" s="10" customFormat="1" ht="27" thickBot="1" x14ac:dyDescent="0.3">
      <c r="A13" s="27"/>
      <c r="B13" s="11" t="s">
        <v>75</v>
      </c>
      <c r="C13" s="148" t="s">
        <v>22</v>
      </c>
      <c r="D13" s="152"/>
      <c r="E13" s="149" t="s">
        <v>10</v>
      </c>
      <c r="F13" s="28"/>
      <c r="G13" s="157"/>
      <c r="H13" s="30"/>
      <c r="I13" s="147" t="s">
        <v>23</v>
      </c>
    </row>
    <row r="14" spans="1:9" s="10" customFormat="1" ht="13.8" thickBot="1" x14ac:dyDescent="0.3">
      <c r="A14" s="27"/>
      <c r="B14" s="11" t="s">
        <v>24</v>
      </c>
      <c r="C14" s="12" t="s">
        <v>9</v>
      </c>
      <c r="D14" s="13"/>
      <c r="E14" s="14" t="s">
        <v>10</v>
      </c>
      <c r="F14" s="28"/>
      <c r="G14" s="157"/>
      <c r="H14" s="30"/>
      <c r="I14" s="147" t="s">
        <v>25</v>
      </c>
    </row>
    <row r="15" spans="1:9" s="10" customFormat="1" ht="27" thickBot="1" x14ac:dyDescent="0.3">
      <c r="A15" s="27"/>
      <c r="B15" s="11" t="s">
        <v>76</v>
      </c>
      <c r="C15" s="12" t="s">
        <v>9</v>
      </c>
      <c r="D15" s="13"/>
      <c r="E15" s="14" t="s">
        <v>10</v>
      </c>
      <c r="F15" s="28"/>
      <c r="G15" s="157"/>
      <c r="H15" s="30"/>
      <c r="I15" s="147" t="s">
        <v>26</v>
      </c>
    </row>
    <row r="16" spans="1:9" s="10" customFormat="1" ht="27" thickBot="1" x14ac:dyDescent="0.3">
      <c r="A16" s="27"/>
      <c r="B16" s="11" t="s">
        <v>27</v>
      </c>
      <c r="C16" s="12" t="s">
        <v>12</v>
      </c>
      <c r="D16" s="13"/>
      <c r="E16" s="14" t="s">
        <v>13</v>
      </c>
      <c r="F16" s="28"/>
      <c r="G16" s="157"/>
      <c r="H16" s="30"/>
      <c r="I16" s="147" t="s">
        <v>28</v>
      </c>
    </row>
    <row r="17" spans="1:9" s="10" customFormat="1" ht="13.8" thickBot="1" x14ac:dyDescent="0.3">
      <c r="A17" s="27"/>
      <c r="B17" s="72" t="s">
        <v>29</v>
      </c>
      <c r="C17" s="12"/>
      <c r="D17" s="13"/>
      <c r="E17" s="14"/>
      <c r="F17" s="28"/>
      <c r="G17" s="157"/>
      <c r="H17" s="30"/>
      <c r="I17" s="147" t="s">
        <v>18</v>
      </c>
    </row>
    <row r="18" spans="1:9" x14ac:dyDescent="0.25">
      <c r="A18" s="4"/>
      <c r="B18" s="28"/>
      <c r="C18" s="28"/>
      <c r="D18" s="28"/>
      <c r="E18" s="28"/>
      <c r="F18" s="28"/>
      <c r="G18" s="27"/>
      <c r="H18" s="28"/>
    </row>
    <row r="19" spans="1:9" s="15" customFormat="1" ht="13.8" thickBot="1" x14ac:dyDescent="0.3">
      <c r="A19" s="15" t="s">
        <v>30</v>
      </c>
      <c r="B19" s="16" t="s">
        <v>81</v>
      </c>
      <c r="C19" s="154">
        <f>$C$4</f>
        <v>1</v>
      </c>
      <c r="D19" s="150" t="e">
        <f>AVERAGE(D20:D25)</f>
        <v>#DIV/0!</v>
      </c>
      <c r="E19" s="155">
        <f>$E$4</f>
        <v>30</v>
      </c>
      <c r="F19" s="28"/>
      <c r="G19" s="36"/>
      <c r="H19" s="26"/>
      <c r="I19" s="17"/>
    </row>
    <row r="20" spans="1:9" s="10" customFormat="1" ht="13.8" thickBot="1" x14ac:dyDescent="0.3">
      <c r="A20" s="27"/>
      <c r="B20" s="11" t="s">
        <v>31</v>
      </c>
      <c r="C20" s="148" t="s">
        <v>22</v>
      </c>
      <c r="D20" s="152"/>
      <c r="E20" s="149" t="s">
        <v>10</v>
      </c>
      <c r="F20" s="28"/>
      <c r="G20" s="157"/>
      <c r="H20" s="30"/>
      <c r="I20" s="147" t="s">
        <v>32</v>
      </c>
    </row>
    <row r="21" spans="1:9" s="10" customFormat="1" ht="13.8" thickBot="1" x14ac:dyDescent="0.3">
      <c r="A21" s="27"/>
      <c r="B21" s="11" t="s">
        <v>33</v>
      </c>
      <c r="C21" s="12" t="s">
        <v>22</v>
      </c>
      <c r="D21" s="13"/>
      <c r="E21" s="14" t="s">
        <v>10</v>
      </c>
      <c r="F21" s="28"/>
      <c r="G21" s="157"/>
      <c r="H21" s="30"/>
      <c r="I21" s="147" t="s">
        <v>34</v>
      </c>
    </row>
    <row r="22" spans="1:9" s="10" customFormat="1" ht="13.8" thickBot="1" x14ac:dyDescent="0.3">
      <c r="A22" s="27"/>
      <c r="B22" s="11" t="s">
        <v>35</v>
      </c>
      <c r="C22" s="12" t="s">
        <v>22</v>
      </c>
      <c r="D22" s="13"/>
      <c r="E22" s="14" t="s">
        <v>10</v>
      </c>
      <c r="F22" s="28"/>
      <c r="G22" s="157"/>
      <c r="H22" s="30"/>
      <c r="I22" s="147" t="s">
        <v>36</v>
      </c>
    </row>
    <row r="23" spans="1:9" s="10" customFormat="1" ht="13.8" thickBot="1" x14ac:dyDescent="0.3">
      <c r="A23" s="27"/>
      <c r="B23" s="11" t="s">
        <v>37</v>
      </c>
      <c r="C23" s="12" t="s">
        <v>22</v>
      </c>
      <c r="D23" s="13"/>
      <c r="E23" s="14" t="s">
        <v>10</v>
      </c>
      <c r="F23" s="28"/>
      <c r="G23" s="157"/>
      <c r="H23" s="30"/>
      <c r="I23" s="147" t="s">
        <v>38</v>
      </c>
    </row>
    <row r="24" spans="1:9" s="10" customFormat="1" ht="13.8" thickBot="1" x14ac:dyDescent="0.3">
      <c r="A24" s="27"/>
      <c r="B24" s="11" t="s">
        <v>39</v>
      </c>
      <c r="C24" s="12" t="s">
        <v>22</v>
      </c>
      <c r="D24" s="13"/>
      <c r="E24" s="14" t="s">
        <v>10</v>
      </c>
      <c r="F24" s="28"/>
      <c r="G24" s="157"/>
      <c r="H24" s="30"/>
      <c r="I24" s="147" t="s">
        <v>40</v>
      </c>
    </row>
    <row r="25" spans="1:9" s="10" customFormat="1" ht="13.8" thickBot="1" x14ac:dyDescent="0.3">
      <c r="A25" s="27"/>
      <c r="B25" s="72" t="s">
        <v>41</v>
      </c>
      <c r="C25" s="12"/>
      <c r="D25" s="13"/>
      <c r="E25" s="14"/>
      <c r="F25" s="28"/>
      <c r="G25" s="157"/>
      <c r="H25" s="30"/>
      <c r="I25" s="147" t="s">
        <v>18</v>
      </c>
    </row>
    <row r="26" spans="1:9" x14ac:dyDescent="0.25">
      <c r="A26" s="4"/>
      <c r="B26" s="28"/>
      <c r="C26" s="28"/>
      <c r="D26" s="28"/>
      <c r="E26" s="28"/>
      <c r="F26" s="28"/>
      <c r="G26" s="27"/>
      <c r="H26" s="28"/>
    </row>
    <row r="27" spans="1:9" s="15" customFormat="1" ht="27" thickBot="1" x14ac:dyDescent="0.3">
      <c r="A27" s="15" t="s">
        <v>42</v>
      </c>
      <c r="B27" s="16" t="s">
        <v>77</v>
      </c>
      <c r="C27" s="154">
        <f>$C$4</f>
        <v>1</v>
      </c>
      <c r="D27" s="150" t="e">
        <f>AVERAGE(D28:D31)</f>
        <v>#DIV/0!</v>
      </c>
      <c r="E27" s="155">
        <f>$E$4</f>
        <v>30</v>
      </c>
      <c r="F27" s="28"/>
      <c r="G27" s="36"/>
      <c r="H27" s="26"/>
      <c r="I27" s="18"/>
    </row>
    <row r="28" spans="1:9" s="10" customFormat="1" ht="13.8" thickBot="1" x14ac:dyDescent="0.3">
      <c r="A28" s="27"/>
      <c r="B28" s="11" t="s">
        <v>155</v>
      </c>
      <c r="C28" s="148" t="s">
        <v>43</v>
      </c>
      <c r="D28" s="152"/>
      <c r="E28" s="149" t="s">
        <v>44</v>
      </c>
      <c r="F28" s="28"/>
      <c r="G28" s="157"/>
      <c r="H28" s="30"/>
      <c r="I28" s="147"/>
    </row>
    <row r="29" spans="1:9" s="10" customFormat="1" ht="13.8" thickBot="1" x14ac:dyDescent="0.3">
      <c r="A29" s="27"/>
      <c r="B29" s="11" t="s">
        <v>78</v>
      </c>
      <c r="C29" s="148" t="s">
        <v>43</v>
      </c>
      <c r="D29" s="152"/>
      <c r="E29" s="149" t="s">
        <v>44</v>
      </c>
      <c r="F29" s="28"/>
      <c r="G29" s="157"/>
      <c r="H29" s="30"/>
      <c r="I29" s="147" t="s">
        <v>45</v>
      </c>
    </row>
    <row r="30" spans="1:9" s="10" customFormat="1" ht="27" thickBot="1" x14ac:dyDescent="0.3">
      <c r="A30" s="27"/>
      <c r="B30" s="11" t="s">
        <v>46</v>
      </c>
      <c r="C30" s="12" t="s">
        <v>88</v>
      </c>
      <c r="D30" s="13"/>
      <c r="E30" s="14" t="s">
        <v>47</v>
      </c>
      <c r="F30" s="28"/>
      <c r="G30" s="157"/>
      <c r="H30" s="30"/>
      <c r="I30" s="147" t="s">
        <v>48</v>
      </c>
    </row>
    <row r="31" spans="1:9" s="10" customFormat="1" ht="13.8" thickBot="1" x14ac:dyDescent="0.3">
      <c r="A31" s="27"/>
      <c r="B31" s="72" t="s">
        <v>29</v>
      </c>
      <c r="C31" s="12"/>
      <c r="D31" s="13"/>
      <c r="E31" s="14"/>
      <c r="F31" s="28"/>
      <c r="G31" s="157"/>
      <c r="H31" s="30"/>
      <c r="I31" s="147" t="s">
        <v>18</v>
      </c>
    </row>
    <row r="32" spans="1:9" x14ac:dyDescent="0.25">
      <c r="A32" s="4"/>
      <c r="B32" s="28"/>
      <c r="C32" s="28"/>
      <c r="D32" s="28"/>
      <c r="E32" s="28"/>
      <c r="F32" s="28"/>
      <c r="G32" s="34"/>
      <c r="H32" s="28"/>
    </row>
    <row r="33" spans="1:9" s="3" customFormat="1" ht="14.25" customHeight="1" x14ac:dyDescent="0.25">
      <c r="A33" s="23"/>
      <c r="B33" s="25" t="s">
        <v>5</v>
      </c>
      <c r="C33" s="26" t="s">
        <v>0</v>
      </c>
      <c r="D33" s="26" t="s">
        <v>74</v>
      </c>
      <c r="E33" s="26" t="s">
        <v>1</v>
      </c>
      <c r="F33" s="28"/>
      <c r="G33" s="35"/>
      <c r="H33" s="26"/>
      <c r="I33" s="6"/>
    </row>
    <row r="34" spans="1:9" s="15" customFormat="1" ht="27" thickBot="1" x14ac:dyDescent="0.3">
      <c r="A34" s="15" t="s">
        <v>49</v>
      </c>
      <c r="B34" s="16" t="s">
        <v>79</v>
      </c>
      <c r="C34" s="154">
        <f>$C$4</f>
        <v>1</v>
      </c>
      <c r="D34" s="150" t="e">
        <f>AVERAGE(D35:D37)</f>
        <v>#DIV/0!</v>
      </c>
      <c r="E34" s="155">
        <f>$E$4</f>
        <v>30</v>
      </c>
      <c r="F34" s="28"/>
      <c r="G34" s="36"/>
      <c r="H34" s="26"/>
      <c r="I34" s="17"/>
    </row>
    <row r="35" spans="1:9" s="10" customFormat="1" ht="13.8" thickBot="1" x14ac:dyDescent="0.3">
      <c r="A35" s="27"/>
      <c r="B35" s="11" t="s">
        <v>50</v>
      </c>
      <c r="C35" s="148" t="s">
        <v>22</v>
      </c>
      <c r="D35" s="152"/>
      <c r="E35" s="149" t="s">
        <v>10</v>
      </c>
      <c r="F35" s="28"/>
      <c r="G35" s="157"/>
      <c r="H35" s="30"/>
      <c r="I35" s="147" t="s">
        <v>51</v>
      </c>
    </row>
    <row r="36" spans="1:9" s="10" customFormat="1" ht="13.8" thickBot="1" x14ac:dyDescent="0.3">
      <c r="A36" s="27"/>
      <c r="B36" s="11" t="s">
        <v>80</v>
      </c>
      <c r="C36" s="12" t="s">
        <v>22</v>
      </c>
      <c r="D36" s="13"/>
      <c r="E36" s="14" t="s">
        <v>10</v>
      </c>
      <c r="F36" s="28"/>
      <c r="G36" s="157"/>
      <c r="H36" s="30"/>
      <c r="I36" s="147" t="s">
        <v>52</v>
      </c>
    </row>
    <row r="37" spans="1:9" s="10" customFormat="1" ht="13.8" thickBot="1" x14ac:dyDescent="0.3">
      <c r="A37" s="27"/>
      <c r="B37" s="72" t="s">
        <v>29</v>
      </c>
      <c r="C37" s="12"/>
      <c r="D37" s="13"/>
      <c r="E37" s="14"/>
      <c r="F37" s="28"/>
      <c r="G37" s="157"/>
      <c r="H37" s="30"/>
      <c r="I37" s="147" t="s">
        <v>18</v>
      </c>
    </row>
    <row r="38" spans="1:9" x14ac:dyDescent="0.25">
      <c r="A38" s="4"/>
      <c r="B38" s="28"/>
      <c r="C38" s="28"/>
      <c r="D38" s="28"/>
      <c r="E38" s="28"/>
      <c r="F38" s="28"/>
      <c r="G38" s="27"/>
      <c r="H38" s="28"/>
    </row>
    <row r="39" spans="1:9" s="3" customFormat="1" ht="13.8" thickBot="1" x14ac:dyDescent="0.3">
      <c r="A39" s="20"/>
      <c r="B39" s="21" t="s">
        <v>3</v>
      </c>
      <c r="C39" s="22"/>
      <c r="D39" s="150" t="e">
        <f>D34+D27+D19+D12+D10+D4</f>
        <v>#DIV/0!</v>
      </c>
      <c r="E39" s="15"/>
      <c r="F39" s="28"/>
      <c r="G39" s="37"/>
      <c r="H39" s="31"/>
    </row>
    <row r="40" spans="1:9" ht="13.8" thickBot="1" x14ac:dyDescent="0.3">
      <c r="A40" s="4"/>
      <c r="B40" s="28"/>
      <c r="C40" s="28"/>
      <c r="E40" s="28"/>
      <c r="F40" s="28"/>
      <c r="G40" s="27"/>
      <c r="H40" s="28"/>
    </row>
    <row r="41" spans="1:9" ht="18" thickBot="1" x14ac:dyDescent="0.35">
      <c r="A41" s="23"/>
      <c r="B41" s="24"/>
      <c r="C41" s="29" t="s">
        <v>4</v>
      </c>
      <c r="D41" s="145" t="e">
        <f>IF(D39&lt;120,0.0083*D39+0.5,0.025*D39-1.5)</f>
        <v>#DIV/0!</v>
      </c>
      <c r="E41" s="4"/>
      <c r="F41" s="28"/>
      <c r="G41" s="38"/>
      <c r="H41" s="4"/>
    </row>
    <row r="42" spans="1:9" x14ac:dyDescent="0.25">
      <c r="A42" s="4"/>
      <c r="B42" s="28"/>
      <c r="C42" s="28"/>
      <c r="D42" s="28"/>
      <c r="E42" s="28"/>
      <c r="F42" s="28"/>
      <c r="G42" s="27"/>
      <c r="H42" s="28"/>
    </row>
  </sheetData>
  <phoneticPr fontId="8" type="noConversion"/>
  <conditionalFormatting sqref="D5:D8 D13:D17 D20:D25 D29:D31 D35:D37">
    <cfRule type="expression" dxfId="1" priority="2" stopIfTrue="1">
      <formula>$D5&gt;30</formula>
    </cfRule>
  </conditionalFormatting>
  <conditionalFormatting sqref="D28">
    <cfRule type="expression" dxfId="0" priority="1" stopIfTrue="1">
      <formula>$D28&gt;30</formula>
    </cfRule>
  </conditionalFormatting>
  <printOptions horizontalCentered="1"/>
  <pageMargins left="0.47244094488188981" right="0.47244094488188981" top="0.59055118110236227" bottom="0.47244094488188981" header="0.31496062992125984" footer="0.27559055118110237"/>
  <pageSetup paperSize="9" fitToHeight="0" orientation="portrait" horizontalDpi="300" r:id="rId1"/>
  <headerFooter alignWithMargins="0">
    <oddFooter>&amp;L&amp;8Leitfaden Kostenabschätzung der ÖBA Leistung  / 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Y55"/>
  <sheetViews>
    <sheetView showGridLines="0" zoomScaleNormal="100" zoomScaleSheetLayoutView="115" workbookViewId="0">
      <selection activeCell="N24" sqref="N24"/>
    </sheetView>
  </sheetViews>
  <sheetFormatPr baseColWidth="10" defaultRowHeight="13.2" x14ac:dyDescent="0.25"/>
  <cols>
    <col min="1" max="1" width="13.5546875" customWidth="1"/>
    <col min="2" max="2" width="6.88671875" hidden="1" customWidth="1"/>
    <col min="3" max="3" width="3.6640625" customWidth="1"/>
    <col min="4" max="4" width="9.109375" customWidth="1"/>
    <col min="5" max="5" width="6.88671875" customWidth="1"/>
    <col min="6" max="10" width="10.6640625" customWidth="1"/>
    <col min="11" max="11" width="12.6640625" bestFit="1" customWidth="1"/>
    <col min="12" max="12" width="14.6640625" bestFit="1" customWidth="1"/>
    <col min="14" max="14" width="11.5546875" bestFit="1" customWidth="1"/>
    <col min="15" max="15" width="11.5546875" customWidth="1"/>
    <col min="16" max="17" width="11.5546875" bestFit="1" customWidth="1"/>
    <col min="18" max="18" width="11.5546875" customWidth="1"/>
    <col min="19" max="19" width="11.5546875" bestFit="1" customWidth="1"/>
  </cols>
  <sheetData>
    <row r="1" spans="1:34" ht="17.399999999999999" x14ac:dyDescent="0.3">
      <c r="A1" s="62" t="s">
        <v>215</v>
      </c>
    </row>
    <row r="2" spans="1:34" ht="17.399999999999999" x14ac:dyDescent="0.3">
      <c r="A2" s="62"/>
    </row>
    <row r="3" spans="1:34" s="33" customFormat="1" ht="15.6" x14ac:dyDescent="0.3">
      <c r="A3" s="32" t="s">
        <v>53</v>
      </c>
      <c r="B3" s="32"/>
      <c r="C3" s="32"/>
      <c r="E3" s="250"/>
      <c r="F3" s="251"/>
      <c r="G3" s="251"/>
      <c r="H3" s="251"/>
      <c r="I3" s="251"/>
      <c r="J3" s="251"/>
      <c r="K3" s="252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4" s="33" customFormat="1" ht="15.6" x14ac:dyDescent="0.3">
      <c r="A4" s="32" t="s">
        <v>54</v>
      </c>
      <c r="B4" s="32"/>
      <c r="C4" s="32"/>
      <c r="E4" s="250"/>
      <c r="F4" s="251"/>
      <c r="G4" s="251"/>
      <c r="H4" s="251"/>
      <c r="I4" s="251"/>
      <c r="J4" s="251"/>
      <c r="K4" s="252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4" s="33" customFormat="1" ht="15.6" x14ac:dyDescent="0.3">
      <c r="A5" s="32"/>
      <c r="B5" s="32"/>
      <c r="C5" s="32"/>
      <c r="D5" s="108"/>
      <c r="E5" s="108"/>
      <c r="F5" s="108"/>
      <c r="G5" s="108"/>
      <c r="H5" s="108"/>
      <c r="I5" s="108"/>
      <c r="J5" s="108"/>
      <c r="K5" s="108"/>
      <c r="M5" s="125"/>
      <c r="N5" s="42"/>
      <c r="O5" s="42"/>
      <c r="P5" s="42"/>
      <c r="Q5" s="42"/>
      <c r="R5" s="42"/>
      <c r="S5" s="42"/>
      <c r="T5" s="42"/>
      <c r="U5"/>
      <c r="V5"/>
      <c r="W5"/>
      <c r="X5"/>
      <c r="Y5"/>
      <c r="Z5"/>
      <c r="AA5"/>
      <c r="AB5"/>
      <c r="AC5"/>
      <c r="AD5"/>
      <c r="AE5"/>
      <c r="AF5"/>
    </row>
    <row r="6" spans="1:34" ht="21.75" customHeight="1" x14ac:dyDescent="0.25">
      <c r="A6" s="331" t="s">
        <v>112</v>
      </c>
      <c r="B6" s="122"/>
      <c r="C6" s="333" t="s">
        <v>117</v>
      </c>
      <c r="D6" s="333" t="s">
        <v>121</v>
      </c>
      <c r="E6" s="333" t="s">
        <v>99</v>
      </c>
      <c r="F6" s="334" t="s">
        <v>214</v>
      </c>
      <c r="G6" s="335"/>
      <c r="H6" s="335"/>
      <c r="I6" s="335"/>
      <c r="J6" s="336"/>
      <c r="M6" s="42"/>
      <c r="N6" s="42"/>
      <c r="O6" s="42"/>
      <c r="P6" s="42"/>
      <c r="Q6" s="42"/>
      <c r="R6" s="42"/>
      <c r="S6" s="42"/>
      <c r="T6" s="42"/>
    </row>
    <row r="7" spans="1:34" s="96" customFormat="1" ht="19.5" customHeight="1" x14ac:dyDescent="0.25">
      <c r="A7" s="331"/>
      <c r="B7" s="331" t="s">
        <v>111</v>
      </c>
      <c r="C7" s="333"/>
      <c r="D7" s="333"/>
      <c r="E7" s="333"/>
      <c r="F7" s="332" t="s">
        <v>113</v>
      </c>
      <c r="G7" s="332"/>
      <c r="H7" s="332"/>
      <c r="I7" s="332"/>
      <c r="J7" s="332"/>
      <c r="K7" s="253" t="s">
        <v>114</v>
      </c>
      <c r="M7" s="257"/>
      <c r="N7" s="257"/>
      <c r="O7" s="257"/>
      <c r="P7" s="257"/>
      <c r="Q7" s="257"/>
      <c r="R7" s="257"/>
      <c r="S7" s="257"/>
      <c r="T7" s="257"/>
    </row>
    <row r="8" spans="1:34" ht="14.25" customHeight="1" x14ac:dyDescent="0.25">
      <c r="A8" s="331"/>
      <c r="B8" s="331"/>
      <c r="C8" s="333"/>
      <c r="D8" s="333"/>
      <c r="E8" s="333"/>
      <c r="F8" s="170">
        <v>1</v>
      </c>
      <c r="G8" s="170">
        <v>2</v>
      </c>
      <c r="H8" s="170">
        <v>3</v>
      </c>
      <c r="I8" s="170">
        <v>4</v>
      </c>
      <c r="J8" s="170">
        <v>5</v>
      </c>
      <c r="K8" s="258" t="s">
        <v>161</v>
      </c>
      <c r="L8" s="39"/>
      <c r="M8" s="42"/>
      <c r="N8" s="215"/>
      <c r="O8" s="215"/>
      <c r="P8" s="259"/>
      <c r="Q8" s="259"/>
      <c r="R8" s="259"/>
      <c r="S8" s="42"/>
      <c r="T8" s="42"/>
    </row>
    <row r="9" spans="1:34" ht="14.4" customHeight="1" x14ac:dyDescent="0.25">
      <c r="A9" s="113"/>
      <c r="B9" s="116"/>
      <c r="C9" s="117"/>
      <c r="D9" s="118"/>
      <c r="E9" s="260"/>
      <c r="F9" s="99"/>
      <c r="G9" s="99"/>
      <c r="H9" s="99"/>
      <c r="I9" s="99"/>
      <c r="J9" s="99"/>
      <c r="K9" s="261"/>
      <c r="L9" s="39" t="s">
        <v>118</v>
      </c>
      <c r="M9" s="42"/>
      <c r="N9" s="262"/>
      <c r="O9" s="262"/>
      <c r="P9" s="262"/>
      <c r="Q9" s="262"/>
      <c r="R9" s="262"/>
      <c r="S9" s="262"/>
      <c r="T9" s="262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</row>
    <row r="10" spans="1:34" x14ac:dyDescent="0.25">
      <c r="A10" s="328" t="s">
        <v>125</v>
      </c>
      <c r="B10" s="329"/>
      <c r="C10" s="329"/>
      <c r="D10" s="329"/>
      <c r="E10" s="330"/>
      <c r="F10" s="136">
        <f>$E$9*F9</f>
        <v>0</v>
      </c>
      <c r="G10" s="136">
        <f>$E$9*G9</f>
        <v>0</v>
      </c>
      <c r="H10" s="136">
        <f>$E$9*H9</f>
        <v>0</v>
      </c>
      <c r="I10" s="136">
        <f>$E$9*I9</f>
        <v>0</v>
      </c>
      <c r="J10" s="136">
        <f>$E$9*J9</f>
        <v>0</v>
      </c>
      <c r="K10" s="261"/>
      <c r="L10" s="101" t="s">
        <v>118</v>
      </c>
      <c r="M10" s="42"/>
      <c r="N10" s="262"/>
      <c r="O10" s="262"/>
      <c r="P10" s="262"/>
      <c r="Q10" s="262"/>
      <c r="R10" s="262"/>
      <c r="S10" s="262"/>
      <c r="T10" s="262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</row>
    <row r="11" spans="1:34" x14ac:dyDescent="0.25">
      <c r="A11" s="328" t="s">
        <v>120</v>
      </c>
      <c r="B11" s="329"/>
      <c r="C11" s="329"/>
      <c r="D11" s="329"/>
      <c r="E11" s="330"/>
      <c r="F11" s="111">
        <f>$D$9*F10</f>
        <v>0</v>
      </c>
      <c r="G11" s="111">
        <f>$D$9*G10</f>
        <v>0</v>
      </c>
      <c r="H11" s="111">
        <f>$D$9*H10</f>
        <v>0</v>
      </c>
      <c r="I11" s="111">
        <f>$D$9*I10</f>
        <v>0</v>
      </c>
      <c r="J11" s="111">
        <f>$D$9*J10</f>
        <v>0</v>
      </c>
      <c r="K11" s="261">
        <f>SUM(F11:J11)</f>
        <v>0</v>
      </c>
      <c r="L11" s="101"/>
      <c r="M11" s="263"/>
      <c r="N11" s="262"/>
      <c r="O11" s="262"/>
      <c r="P11" s="262"/>
      <c r="Q11" s="262"/>
      <c r="R11" s="262"/>
      <c r="S11" s="262"/>
      <c r="T11" s="262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</row>
    <row r="12" spans="1:34" ht="14.4" customHeight="1" x14ac:dyDescent="0.25">
      <c r="A12" s="114"/>
      <c r="B12" s="119"/>
      <c r="C12" s="120"/>
      <c r="D12" s="121"/>
      <c r="E12" s="264"/>
      <c r="F12" s="100"/>
      <c r="G12" s="100"/>
      <c r="H12" s="100"/>
      <c r="I12" s="100"/>
      <c r="J12" s="100"/>
      <c r="K12" s="261"/>
      <c r="L12" s="39"/>
      <c r="M12" s="42"/>
      <c r="N12" s="262"/>
      <c r="O12" s="262"/>
      <c r="P12" s="262"/>
      <c r="Q12" s="262"/>
      <c r="R12" s="262"/>
      <c r="S12" s="262"/>
      <c r="T12" s="262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</row>
    <row r="13" spans="1:34" x14ac:dyDescent="0.25">
      <c r="A13" s="328" t="s">
        <v>125</v>
      </c>
      <c r="B13" s="329"/>
      <c r="C13" s="329"/>
      <c r="D13" s="329"/>
      <c r="E13" s="330"/>
      <c r="F13" s="137">
        <f>$E$12*F12</f>
        <v>0</v>
      </c>
      <c r="G13" s="137">
        <f>$E$12*G12</f>
        <v>0</v>
      </c>
      <c r="H13" s="137">
        <f>$E$12*H12</f>
        <v>0</v>
      </c>
      <c r="I13" s="137">
        <f>$E$12*I12</f>
        <v>0</v>
      </c>
      <c r="J13" s="137">
        <f>$E$12*J12</f>
        <v>0</v>
      </c>
      <c r="K13" s="261"/>
      <c r="L13" s="101"/>
      <c r="M13" s="42"/>
      <c r="N13" s="262"/>
      <c r="O13" s="262"/>
      <c r="P13" s="262"/>
      <c r="Q13" s="262"/>
      <c r="R13" s="262"/>
      <c r="S13" s="262"/>
      <c r="T13" s="262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</row>
    <row r="14" spans="1:34" x14ac:dyDescent="0.25">
      <c r="A14" s="328" t="s">
        <v>120</v>
      </c>
      <c r="B14" s="329"/>
      <c r="C14" s="329"/>
      <c r="D14" s="329"/>
      <c r="E14" s="330"/>
      <c r="F14" s="112">
        <f>$D$12*F13</f>
        <v>0</v>
      </c>
      <c r="G14" s="112">
        <f>$D$12*G13</f>
        <v>0</v>
      </c>
      <c r="H14" s="112">
        <f>$D$12*H13</f>
        <v>0</v>
      </c>
      <c r="I14" s="112">
        <f>$D$12*I13</f>
        <v>0</v>
      </c>
      <c r="J14" s="112">
        <f>$D$12*J13</f>
        <v>0</v>
      </c>
      <c r="K14" s="261">
        <f>SUM(F14:J14)</f>
        <v>0</v>
      </c>
      <c r="L14" s="101"/>
      <c r="M14" s="102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</row>
    <row r="15" spans="1:34" ht="14.4" customHeight="1" x14ac:dyDescent="0.25">
      <c r="A15" s="113"/>
      <c r="B15" s="116"/>
      <c r="C15" s="117"/>
      <c r="D15" s="118"/>
      <c r="E15" s="260"/>
      <c r="F15" s="99"/>
      <c r="G15" s="99"/>
      <c r="H15" s="99"/>
      <c r="I15" s="99"/>
      <c r="J15" s="99"/>
      <c r="K15" s="261"/>
      <c r="L15" s="39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</row>
    <row r="16" spans="1:34" x14ac:dyDescent="0.25">
      <c r="A16" s="328" t="s">
        <v>125</v>
      </c>
      <c r="B16" s="329"/>
      <c r="C16" s="329"/>
      <c r="D16" s="329"/>
      <c r="E16" s="330"/>
      <c r="F16" s="136">
        <f>$E$15*F15</f>
        <v>0</v>
      </c>
      <c r="G16" s="136">
        <f>$E$15*G15</f>
        <v>0</v>
      </c>
      <c r="H16" s="136">
        <f>$E$15*H15</f>
        <v>0</v>
      </c>
      <c r="I16" s="136">
        <f>$E$15*I15</f>
        <v>0</v>
      </c>
      <c r="J16" s="136">
        <f>$E$15*J15</f>
        <v>0</v>
      </c>
      <c r="K16" s="261"/>
      <c r="L16" s="101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</row>
    <row r="17" spans="1:34" x14ac:dyDescent="0.25">
      <c r="A17" s="328" t="s">
        <v>120</v>
      </c>
      <c r="B17" s="329"/>
      <c r="C17" s="329"/>
      <c r="D17" s="329"/>
      <c r="E17" s="330"/>
      <c r="F17" s="111">
        <f>$D$15*F16</f>
        <v>0</v>
      </c>
      <c r="G17" s="111">
        <f>$D$15*G16</f>
        <v>0</v>
      </c>
      <c r="H17" s="111">
        <f>$D$15*H16</f>
        <v>0</v>
      </c>
      <c r="I17" s="111">
        <f>$D$15*I16</f>
        <v>0</v>
      </c>
      <c r="J17" s="111">
        <f>$D$15*J16</f>
        <v>0</v>
      </c>
      <c r="K17" s="261">
        <f>SUM(F17:J17)</f>
        <v>0</v>
      </c>
      <c r="L17" s="101"/>
      <c r="M17" s="102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</row>
    <row r="18" spans="1:34" ht="6.9" customHeight="1" x14ac:dyDescent="0.25">
      <c r="A18" s="39"/>
      <c r="B18" s="39"/>
      <c r="C18" s="39"/>
      <c r="D18" s="265"/>
      <c r="E18" s="265"/>
      <c r="F18" s="265"/>
      <c r="G18" s="265"/>
      <c r="H18" s="265"/>
      <c r="I18" s="265"/>
      <c r="J18" s="265"/>
      <c r="K18" s="266"/>
      <c r="L18" s="39"/>
    </row>
    <row r="19" spans="1:34" ht="15" customHeight="1" x14ac:dyDescent="0.25">
      <c r="A19" s="115" t="s">
        <v>216</v>
      </c>
      <c r="B19" s="98"/>
      <c r="C19" s="98"/>
      <c r="D19" s="267"/>
      <c r="E19" s="268"/>
      <c r="F19" s="269">
        <f>F10+F13+F16</f>
        <v>0</v>
      </c>
      <c r="G19" s="269">
        <f>G10+G13+G16</f>
        <v>0</v>
      </c>
      <c r="H19" s="269">
        <f>H10+H13+H16</f>
        <v>0</v>
      </c>
      <c r="I19" s="269">
        <f>I10+I13+I16</f>
        <v>0</v>
      </c>
      <c r="J19" s="269">
        <f>J10+J13+J16</f>
        <v>0</v>
      </c>
      <c r="K19" s="270"/>
      <c r="L19" s="97"/>
    </row>
    <row r="20" spans="1:34" ht="6.9" customHeight="1" x14ac:dyDescent="0.25">
      <c r="A20" s="39"/>
      <c r="B20" s="39"/>
      <c r="C20" s="39"/>
      <c r="D20" s="265"/>
      <c r="E20" s="265"/>
      <c r="F20" s="265"/>
      <c r="G20" s="265"/>
      <c r="H20" s="265"/>
      <c r="I20" s="265"/>
      <c r="J20" s="265"/>
      <c r="K20" s="266"/>
      <c r="L20" s="39"/>
    </row>
    <row r="21" spans="1:34" s="1" customFormat="1" ht="15" customHeight="1" x14ac:dyDescent="0.25">
      <c r="A21" s="115" t="s">
        <v>82</v>
      </c>
      <c r="B21" s="98"/>
      <c r="C21" s="98"/>
      <c r="D21" s="98"/>
      <c r="E21" s="98"/>
      <c r="F21" s="98"/>
      <c r="G21" s="98"/>
      <c r="H21" s="98"/>
      <c r="I21" s="98"/>
      <c r="J21" s="98"/>
      <c r="K21" s="271">
        <f>SUM(K9:K17)</f>
        <v>0</v>
      </c>
      <c r="L21" s="39"/>
    </row>
    <row r="22" spans="1:34" ht="12" customHeight="1" x14ac:dyDescent="0.25">
      <c r="A22" s="266"/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</row>
    <row r="23" spans="1:34" s="1" customFormat="1" ht="13.8" x14ac:dyDescent="0.25">
      <c r="A23" s="272" t="s">
        <v>217</v>
      </c>
      <c r="B23" s="273"/>
      <c r="C23" s="273"/>
      <c r="D23" s="273"/>
      <c r="E23" s="273"/>
      <c r="F23" s="273"/>
      <c r="G23" s="273"/>
      <c r="H23" s="273"/>
      <c r="I23" s="273"/>
      <c r="J23" s="273"/>
      <c r="K23" s="274"/>
      <c r="L23" s="266"/>
    </row>
    <row r="24" spans="1:34" ht="6.75" customHeight="1" x14ac:dyDescent="0.25">
      <c r="A24" s="266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</row>
    <row r="25" spans="1:34" s="1" customFormat="1" ht="13.8" x14ac:dyDescent="0.25">
      <c r="A25" s="272" t="s">
        <v>218</v>
      </c>
      <c r="B25" s="273"/>
      <c r="C25" s="273"/>
      <c r="D25" s="273"/>
      <c r="E25" s="273"/>
      <c r="F25" s="273"/>
      <c r="G25" s="273"/>
      <c r="H25" s="273"/>
      <c r="I25" s="273"/>
      <c r="J25" s="273"/>
      <c r="K25" s="274"/>
      <c r="L25" s="266"/>
    </row>
    <row r="26" spans="1:34" ht="6.75" customHeight="1" x14ac:dyDescent="0.25">
      <c r="A26" s="266"/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</row>
    <row r="27" spans="1:34" s="1" customFormat="1" ht="15" customHeight="1" x14ac:dyDescent="0.25">
      <c r="A27" s="115" t="s">
        <v>82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5">
        <f>SUM(K21,K23,K25)</f>
        <v>0</v>
      </c>
      <c r="L27" s="266"/>
    </row>
    <row r="28" spans="1:34" ht="12.75" customHeight="1" x14ac:dyDescent="0.25">
      <c r="A28" s="266"/>
      <c r="B28" s="266"/>
      <c r="C28" s="266"/>
      <c r="D28" s="266"/>
      <c r="E28" s="266"/>
      <c r="F28" s="266"/>
      <c r="G28" s="266"/>
      <c r="H28" s="266"/>
      <c r="I28" s="266"/>
      <c r="J28" s="266"/>
      <c r="K28" s="266"/>
      <c r="L28" s="266"/>
    </row>
    <row r="29" spans="1:34" s="1" customFormat="1" ht="13.8" x14ac:dyDescent="0.25">
      <c r="A29" s="272" t="s">
        <v>115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6"/>
      <c r="L29" s="277"/>
    </row>
    <row r="30" spans="1:34" ht="6.9" customHeight="1" x14ac:dyDescent="0.25">
      <c r="A30" s="266"/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78"/>
    </row>
    <row r="31" spans="1:34" s="1" customFormat="1" ht="13.8" x14ac:dyDescent="0.25">
      <c r="A31" s="279" t="s">
        <v>72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1">
        <f>K27*(1+K29)</f>
        <v>0</v>
      </c>
      <c r="L31" s="277"/>
    </row>
    <row r="32" spans="1:34" ht="12" customHeight="1" x14ac:dyDescent="0.25">
      <c r="A32" s="266"/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78"/>
    </row>
    <row r="33" spans="1:77" s="1" customFormat="1" ht="13.8" x14ac:dyDescent="0.25">
      <c r="A33" s="272" t="s">
        <v>116</v>
      </c>
      <c r="B33" s="273"/>
      <c r="C33" s="273"/>
      <c r="D33" s="273"/>
      <c r="E33" s="273"/>
      <c r="F33" s="273"/>
      <c r="G33" s="273"/>
      <c r="H33" s="273"/>
      <c r="I33" s="273"/>
      <c r="J33" s="273"/>
      <c r="K33" s="282">
        <f>K31*0.2</f>
        <v>0</v>
      </c>
      <c r="L33" s="283"/>
    </row>
    <row r="34" spans="1:77" ht="6.9" customHeight="1" x14ac:dyDescent="0.25">
      <c r="A34" s="266"/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78"/>
    </row>
    <row r="35" spans="1:77" s="1" customFormat="1" ht="13.8" x14ac:dyDescent="0.25">
      <c r="A35" s="279" t="s">
        <v>67</v>
      </c>
      <c r="B35" s="280"/>
      <c r="C35" s="280"/>
      <c r="D35" s="280"/>
      <c r="E35" s="280"/>
      <c r="F35" s="280"/>
      <c r="G35" s="280"/>
      <c r="H35" s="280"/>
      <c r="I35" s="280"/>
      <c r="J35" s="280"/>
      <c r="K35" s="281">
        <f>K31+K33</f>
        <v>0</v>
      </c>
      <c r="L35" s="277"/>
    </row>
    <row r="36" spans="1:77" x14ac:dyDescent="0.25">
      <c r="L36" s="164"/>
    </row>
    <row r="37" spans="1:77" ht="31.5" customHeight="1" x14ac:dyDescent="0.25">
      <c r="A37" s="327" t="s">
        <v>219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7"/>
      <c r="L37" s="164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</row>
    <row r="38" spans="1:77" x14ac:dyDescent="0.25">
      <c r="L38" s="164"/>
      <c r="N38" s="284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</row>
    <row r="39" spans="1:77" x14ac:dyDescent="0.25"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</row>
    <row r="40" spans="1:77" x14ac:dyDescent="0.25"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285"/>
      <c r="AS40" s="285"/>
      <c r="AT40" s="285"/>
      <c r="AU40" s="285"/>
      <c r="AV40" s="285"/>
      <c r="AW40" s="285"/>
      <c r="AX40" s="285"/>
      <c r="AY40" s="285"/>
      <c r="AZ40" s="285"/>
      <c r="BA40" s="285"/>
      <c r="BB40" s="285"/>
      <c r="BC40" s="285"/>
      <c r="BD40" s="285"/>
      <c r="BE40" s="285"/>
      <c r="BF40" s="285"/>
      <c r="BG40" s="285"/>
      <c r="BH40" s="285"/>
      <c r="BI40" s="285"/>
      <c r="BJ40" s="285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</row>
    <row r="41" spans="1:77" x14ac:dyDescent="0.25"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285"/>
      <c r="AF41" s="285"/>
      <c r="AG41" s="285"/>
      <c r="AH41" s="285"/>
      <c r="AI41" s="285"/>
      <c r="AJ41" s="285"/>
      <c r="AK41" s="285"/>
      <c r="AL41" s="285"/>
      <c r="AM41" s="285"/>
      <c r="AN41" s="285"/>
      <c r="AO41" s="285"/>
      <c r="AP41" s="285"/>
      <c r="AQ41" s="285"/>
      <c r="AR41" s="285"/>
      <c r="AS41" s="285"/>
      <c r="AT41" s="285"/>
      <c r="AU41" s="285"/>
      <c r="AV41" s="285"/>
      <c r="AW41" s="285"/>
      <c r="AX41" s="285"/>
      <c r="AY41" s="285"/>
      <c r="AZ41" s="285"/>
      <c r="BA41" s="285"/>
      <c r="BB41" s="285"/>
      <c r="BC41" s="285"/>
      <c r="BD41" s="285"/>
      <c r="BE41" s="285"/>
      <c r="BF41" s="285"/>
      <c r="BG41" s="285"/>
      <c r="BH41" s="285"/>
      <c r="BI41" s="285"/>
      <c r="BJ41" s="285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</row>
    <row r="42" spans="1:77" x14ac:dyDescent="0.25"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285"/>
      <c r="AF42" s="285"/>
      <c r="AG42" s="285"/>
      <c r="AH42" s="285"/>
      <c r="AI42" s="285"/>
      <c r="AJ42" s="285"/>
      <c r="AK42" s="285"/>
      <c r="AL42" s="285"/>
      <c r="AM42" s="285"/>
      <c r="AN42" s="285"/>
      <c r="AO42" s="285"/>
      <c r="AP42" s="285"/>
      <c r="AQ42" s="285"/>
      <c r="AR42" s="285"/>
      <c r="AS42" s="285"/>
      <c r="AT42" s="285"/>
      <c r="AU42" s="285"/>
      <c r="AV42" s="285"/>
      <c r="AW42" s="285"/>
      <c r="AX42" s="285"/>
      <c r="AY42" s="285"/>
      <c r="AZ42" s="285"/>
      <c r="BA42" s="285"/>
      <c r="BB42" s="285"/>
      <c r="BC42" s="285"/>
      <c r="BD42" s="285"/>
      <c r="BE42" s="285"/>
      <c r="BF42" s="285"/>
      <c r="BG42" s="285"/>
      <c r="BH42" s="285"/>
      <c r="BI42" s="285"/>
      <c r="BJ42" s="285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</row>
    <row r="43" spans="1:77" x14ac:dyDescent="0.25"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</row>
    <row r="44" spans="1:77" x14ac:dyDescent="0.25"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</row>
    <row r="45" spans="1:77" x14ac:dyDescent="0.25"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</row>
    <row r="46" spans="1:77" x14ac:dyDescent="0.25"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</row>
    <row r="47" spans="1:77" x14ac:dyDescent="0.25"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</row>
    <row r="48" spans="1:77" x14ac:dyDescent="0.25"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</row>
    <row r="49" spans="14:77" x14ac:dyDescent="0.25"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</row>
    <row r="50" spans="14:77" x14ac:dyDescent="0.25"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</row>
    <row r="51" spans="14:77" x14ac:dyDescent="0.25"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</row>
    <row r="52" spans="14:77" x14ac:dyDescent="0.25"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</row>
    <row r="53" spans="14:77" x14ac:dyDescent="0.25"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</row>
    <row r="54" spans="14:77" x14ac:dyDescent="0.25"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</row>
    <row r="55" spans="14:77" x14ac:dyDescent="0.25"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</row>
  </sheetData>
  <mergeCells count="14">
    <mergeCell ref="B7:B8"/>
    <mergeCell ref="F7:J7"/>
    <mergeCell ref="A10:E10"/>
    <mergeCell ref="A6:A8"/>
    <mergeCell ref="C6:C8"/>
    <mergeCell ref="D6:D8"/>
    <mergeCell ref="E6:E8"/>
    <mergeCell ref="F6:J6"/>
    <mergeCell ref="A37:K37"/>
    <mergeCell ref="A11:E11"/>
    <mergeCell ref="A13:E13"/>
    <mergeCell ref="A14:E14"/>
    <mergeCell ref="A16:E16"/>
    <mergeCell ref="A17:E17"/>
  </mergeCells>
  <pageMargins left="0.7" right="0.7" top="0.78740157499999996" bottom="0.78740157499999996" header="0.3" footer="0.3"/>
  <pageSetup paperSize="9" scale="60" orientation="landscape" r:id="rId1"/>
  <rowBreaks count="1" manualBreakCount="1">
    <brk id="35" max="16383" man="1"/>
  </rowBreaks>
  <colBreaks count="1" manualBreakCount="1">
    <brk id="11" max="101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5"/>
  <sheetViews>
    <sheetView showGridLines="0" zoomScale="70" zoomScaleNormal="70" zoomScaleSheetLayoutView="55" workbookViewId="0">
      <selection activeCell="A46" sqref="A46:XFD55"/>
    </sheetView>
  </sheetViews>
  <sheetFormatPr baseColWidth="10" defaultColWidth="11.44140625" defaultRowHeight="15" x14ac:dyDescent="0.25"/>
  <cols>
    <col min="1" max="1" width="5.6640625" style="41" customWidth="1"/>
    <col min="2" max="2" width="37.33203125" style="41" customWidth="1"/>
    <col min="3" max="3" width="1" style="41" customWidth="1"/>
    <col min="4" max="4" width="12.88671875" style="41" customWidth="1"/>
    <col min="5" max="5" width="9.33203125" style="41" customWidth="1"/>
    <col min="6" max="6" width="8.109375" style="41" customWidth="1"/>
    <col min="7" max="7" width="9" style="41" customWidth="1"/>
    <col min="8" max="8" width="11.88671875" style="41" customWidth="1"/>
    <col min="9" max="9" width="16.33203125" style="41" customWidth="1"/>
    <col min="10" max="10" width="8.109375" style="41" customWidth="1"/>
    <col min="11" max="11" width="7.6640625" style="41" customWidth="1"/>
    <col min="12" max="12" width="7.109375" style="41" customWidth="1"/>
    <col min="13" max="13" width="2.33203125" style="41" customWidth="1"/>
    <col min="14" max="14" width="11.44140625" style="41"/>
    <col min="15" max="15" width="12" style="41" bestFit="1" customWidth="1"/>
    <col min="16" max="16" width="11.88671875" style="41" bestFit="1" customWidth="1"/>
    <col min="17" max="16384" width="11.44140625" style="41"/>
  </cols>
  <sheetData>
    <row r="1" spans="1:15" ht="17.399999999999999" x14ac:dyDescent="0.3">
      <c r="A1" s="62" t="s">
        <v>157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5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5" s="33" customFormat="1" ht="15.6" x14ac:dyDescent="0.3">
      <c r="A3" s="32" t="s">
        <v>53</v>
      </c>
      <c r="B3" s="32"/>
      <c r="C3" s="32"/>
      <c r="D3" s="355">
        <f>Projektannahmen!B3</f>
        <v>0</v>
      </c>
      <c r="E3" s="355"/>
      <c r="F3" s="355"/>
      <c r="G3" s="355"/>
      <c r="H3" s="355"/>
      <c r="I3" s="355"/>
      <c r="J3" s="355"/>
      <c r="K3" s="355"/>
      <c r="L3" s="355"/>
      <c r="M3" s="41"/>
    </row>
    <row r="4" spans="1:15" s="33" customFormat="1" ht="15.6" x14ac:dyDescent="0.3">
      <c r="A4" s="32" t="s">
        <v>54</v>
      </c>
      <c r="B4" s="32"/>
      <c r="C4" s="32"/>
      <c r="D4" s="355">
        <f>Projektannahmen!B4</f>
        <v>0</v>
      </c>
      <c r="E4" s="355"/>
      <c r="F4" s="355"/>
      <c r="G4" s="355"/>
      <c r="H4" s="355"/>
      <c r="I4" s="355"/>
      <c r="J4" s="355"/>
      <c r="K4" s="355"/>
      <c r="L4" s="355"/>
      <c r="M4" s="41"/>
    </row>
    <row r="5" spans="1:15" s="33" customFormat="1" ht="15.6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41"/>
    </row>
    <row r="6" spans="1:15" x14ac:dyDescent="0.25">
      <c r="A6" s="40"/>
      <c r="B6" s="40" t="s">
        <v>55</v>
      </c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5" s="65" customFormat="1" ht="17.25" customHeight="1" x14ac:dyDescent="0.25">
      <c r="A7" s="55"/>
      <c r="B7" s="45" t="s">
        <v>56</v>
      </c>
      <c r="C7" s="55"/>
      <c r="D7" s="356">
        <f>'Eingabe Stundensatz'!B3</f>
        <v>0</v>
      </c>
      <c r="E7" s="356"/>
      <c r="F7" s="55" t="s">
        <v>68</v>
      </c>
      <c r="G7" s="40"/>
      <c r="H7" s="40"/>
      <c r="I7" s="55"/>
      <c r="J7" s="55"/>
      <c r="K7" s="55"/>
      <c r="L7" s="55"/>
      <c r="M7" s="171"/>
    </row>
    <row r="8" spans="1:15" s="65" customFormat="1" ht="17.25" customHeight="1" x14ac:dyDescent="0.25">
      <c r="A8" s="55"/>
      <c r="B8" s="45" t="s">
        <v>89</v>
      </c>
      <c r="C8" s="55"/>
      <c r="D8" s="356" t="e">
        <f>Projektklassenfaktor!D41</f>
        <v>#DIV/0!</v>
      </c>
      <c r="E8" s="356"/>
      <c r="F8" s="55" t="s">
        <v>69</v>
      </c>
      <c r="G8" s="40"/>
      <c r="H8" s="40"/>
      <c r="I8" s="55"/>
      <c r="J8" s="55"/>
      <c r="K8" s="55"/>
      <c r="L8" s="55"/>
      <c r="M8" s="171"/>
    </row>
    <row r="9" spans="1:15" s="65" customFormat="1" ht="17.25" customHeight="1" x14ac:dyDescent="0.25">
      <c r="A9" s="55"/>
      <c r="B9" s="45" t="s">
        <v>104</v>
      </c>
      <c r="C9" s="55"/>
      <c r="D9" s="357"/>
      <c r="E9" s="357"/>
      <c r="F9" s="55" t="s">
        <v>105</v>
      </c>
      <c r="G9" s="40"/>
      <c r="H9" s="40"/>
      <c r="I9" s="55"/>
      <c r="J9" s="55"/>
      <c r="K9" s="55"/>
      <c r="L9" s="55"/>
      <c r="M9" s="171"/>
    </row>
    <row r="10" spans="1:15" s="65" customFormat="1" ht="17.25" customHeight="1" x14ac:dyDescent="0.25">
      <c r="A10" s="55"/>
      <c r="B10" s="45" t="s">
        <v>158</v>
      </c>
      <c r="C10" s="55"/>
      <c r="D10" s="356">
        <f>Leistungsumfang!F24</f>
        <v>0</v>
      </c>
      <c r="E10" s="356"/>
      <c r="F10" s="55" t="s">
        <v>113</v>
      </c>
      <c r="G10" s="40"/>
      <c r="H10" s="40"/>
      <c r="I10" s="55"/>
      <c r="J10" s="55"/>
      <c r="K10" s="55"/>
      <c r="L10" s="55"/>
      <c r="M10" s="171"/>
    </row>
    <row r="11" spans="1:15" s="65" customFormat="1" ht="17.25" customHeight="1" x14ac:dyDescent="0.25">
      <c r="A11" s="55"/>
      <c r="B11" s="45" t="s">
        <v>83</v>
      </c>
      <c r="C11" s="55"/>
      <c r="D11" s="354">
        <f>Projektannahmen!B6</f>
        <v>0</v>
      </c>
      <c r="E11" s="354"/>
      <c r="F11" s="55" t="s">
        <v>84</v>
      </c>
      <c r="G11" s="40"/>
      <c r="H11" s="40"/>
      <c r="I11" s="65" t="s">
        <v>90</v>
      </c>
      <c r="J11" s="172">
        <f>Projektannahmen!B7</f>
        <v>0</v>
      </c>
      <c r="K11" s="55" t="s">
        <v>85</v>
      </c>
      <c r="L11" s="55"/>
      <c r="M11" s="171"/>
    </row>
    <row r="12" spans="1:15" ht="15.6" thickBot="1" x14ac:dyDescent="0.3">
      <c r="A12" s="40"/>
      <c r="C12" s="40"/>
      <c r="D12" s="173"/>
      <c r="E12" s="40"/>
      <c r="F12" s="40"/>
      <c r="G12" s="40"/>
      <c r="H12" s="40"/>
      <c r="I12" s="40"/>
      <c r="J12" s="40"/>
      <c r="K12" s="40"/>
    </row>
    <row r="13" spans="1:15" s="46" customFormat="1" ht="25.5" customHeight="1" thickBot="1" x14ac:dyDescent="0.3">
      <c r="A13" s="342" t="s">
        <v>57</v>
      </c>
      <c r="B13" s="339" t="s">
        <v>58</v>
      </c>
      <c r="C13" s="44"/>
      <c r="D13" s="345" t="s">
        <v>173</v>
      </c>
      <c r="E13" s="346"/>
      <c r="F13" s="346"/>
      <c r="G13" s="346"/>
      <c r="H13" s="346"/>
      <c r="I13" s="346"/>
      <c r="J13" s="346"/>
      <c r="K13" s="346"/>
      <c r="L13" s="347"/>
      <c r="M13" s="41"/>
    </row>
    <row r="14" spans="1:15" s="1" customFormat="1" ht="6" customHeight="1" thickBot="1" x14ac:dyDescent="0.3">
      <c r="A14" s="343"/>
      <c r="B14" s="340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1"/>
    </row>
    <row r="15" spans="1:15" s="1" customFormat="1" ht="63.75" customHeight="1" x14ac:dyDescent="0.25">
      <c r="A15" s="343"/>
      <c r="B15" s="340"/>
      <c r="C15" s="44"/>
      <c r="D15" s="174" t="s">
        <v>163</v>
      </c>
      <c r="E15" s="175" t="s">
        <v>103</v>
      </c>
      <c r="F15" s="175" t="s">
        <v>106</v>
      </c>
      <c r="G15" s="175" t="s">
        <v>159</v>
      </c>
      <c r="H15" s="176" t="s">
        <v>164</v>
      </c>
      <c r="I15" s="176" t="s">
        <v>160</v>
      </c>
      <c r="J15" s="176" t="s">
        <v>172</v>
      </c>
      <c r="K15" s="348" t="s">
        <v>71</v>
      </c>
      <c r="L15" s="349"/>
      <c r="M15" s="41"/>
    </row>
    <row r="16" spans="1:15" s="1" customFormat="1" x14ac:dyDescent="0.25">
      <c r="A16" s="343"/>
      <c r="B16" s="340"/>
      <c r="C16" s="44"/>
      <c r="D16" s="77" t="s">
        <v>99</v>
      </c>
      <c r="E16" s="79" t="s">
        <v>100</v>
      </c>
      <c r="F16" s="79" t="s">
        <v>101</v>
      </c>
      <c r="G16" s="79" t="s">
        <v>102</v>
      </c>
      <c r="H16" s="79" t="s">
        <v>102</v>
      </c>
      <c r="I16" s="79" t="s">
        <v>161</v>
      </c>
      <c r="J16" s="79" t="s">
        <v>100</v>
      </c>
      <c r="K16" s="350"/>
      <c r="L16" s="351"/>
      <c r="M16" s="41"/>
      <c r="O16" s="126"/>
    </row>
    <row r="17" spans="1:15" s="1" customFormat="1" ht="15.6" thickBot="1" x14ac:dyDescent="0.3">
      <c r="A17" s="344"/>
      <c r="B17" s="341"/>
      <c r="C17" s="44"/>
      <c r="D17" s="177" t="s">
        <v>162</v>
      </c>
      <c r="E17" s="178" t="s">
        <v>91</v>
      </c>
      <c r="F17" s="178" t="s">
        <v>93</v>
      </c>
      <c r="G17" s="178" t="s">
        <v>94</v>
      </c>
      <c r="H17" s="178" t="s">
        <v>170</v>
      </c>
      <c r="I17" s="178" t="s">
        <v>171</v>
      </c>
      <c r="J17" s="178"/>
      <c r="K17" s="352"/>
      <c r="L17" s="353"/>
      <c r="M17" s="41"/>
      <c r="O17" s="126"/>
    </row>
    <row r="18" spans="1:15" s="1" customFormat="1" ht="15.6" thickBot="1" x14ac:dyDescent="0.3">
      <c r="A18" s="179"/>
      <c r="B18" s="179"/>
      <c r="C18" s="179"/>
      <c r="D18" s="179"/>
      <c r="E18" s="179"/>
      <c r="F18" s="179"/>
      <c r="G18" s="179"/>
      <c r="H18" s="180"/>
      <c r="I18" s="180"/>
      <c r="J18" s="179"/>
      <c r="K18" s="179"/>
      <c r="L18" s="179"/>
      <c r="M18" s="41"/>
      <c r="O18" s="181"/>
    </row>
    <row r="19" spans="1:15" s="1" customFormat="1" ht="16.2" thickBot="1" x14ac:dyDescent="0.3">
      <c r="A19" s="48" t="s">
        <v>141</v>
      </c>
      <c r="B19" s="71"/>
      <c r="C19" s="57"/>
      <c r="D19" s="73"/>
      <c r="E19" s="196"/>
      <c r="F19" s="219">
        <f>Leistungsumfang!F9</f>
        <v>0</v>
      </c>
      <c r="G19" s="196"/>
      <c r="H19" s="196"/>
      <c r="I19" s="197"/>
      <c r="J19" s="198"/>
      <c r="K19" s="196"/>
      <c r="L19" s="199"/>
      <c r="M19" s="41"/>
      <c r="O19" s="181"/>
    </row>
    <row r="20" spans="1:15" s="1" customFormat="1" ht="11.25" customHeight="1" x14ac:dyDescent="0.25">
      <c r="A20" s="179"/>
      <c r="B20" s="179"/>
      <c r="C20" s="179"/>
      <c r="D20" s="179"/>
      <c r="E20" s="179"/>
      <c r="F20" s="179"/>
      <c r="G20" s="179"/>
      <c r="H20" s="218"/>
      <c r="I20" s="218"/>
      <c r="J20" s="179"/>
      <c r="K20" s="179"/>
      <c r="L20" s="179"/>
      <c r="M20" s="41"/>
      <c r="O20" s="126"/>
    </row>
    <row r="21" spans="1:15" s="187" customFormat="1" ht="27.6" x14ac:dyDescent="0.25">
      <c r="A21" s="188" t="s">
        <v>59</v>
      </c>
      <c r="B21" s="189" t="s">
        <v>145</v>
      </c>
      <c r="C21" s="182"/>
      <c r="D21" s="190"/>
      <c r="E21" s="191">
        <f>Leistungsumfang!D11</f>
        <v>0</v>
      </c>
      <c r="F21" s="192">
        <f>Leistungsumfang!E11</f>
        <v>0</v>
      </c>
      <c r="G21" s="183"/>
      <c r="H21" s="184" t="e">
        <f>D21*E21*F21*$D$8+G21</f>
        <v>#DIV/0!</v>
      </c>
      <c r="I21" s="185" t="e">
        <f>H21*$D$7</f>
        <v>#DIV/0!</v>
      </c>
      <c r="J21" s="186" t="e">
        <f t="shared" ref="J21:J30" si="0">I21/I$41</f>
        <v>#DIV/0!</v>
      </c>
      <c r="K21" s="337"/>
      <c r="L21" s="338"/>
      <c r="M21" s="41"/>
      <c r="O21" s="193"/>
    </row>
    <row r="22" spans="1:15" s="187" customFormat="1" ht="27.6" x14ac:dyDescent="0.25">
      <c r="A22" s="188" t="s">
        <v>62</v>
      </c>
      <c r="B22" s="189" t="s">
        <v>146</v>
      </c>
      <c r="C22" s="182"/>
      <c r="D22" s="190"/>
      <c r="E22" s="191">
        <f>Leistungsumfang!D12</f>
        <v>0</v>
      </c>
      <c r="F22" s="192">
        <f>Leistungsumfang!E12</f>
        <v>0</v>
      </c>
      <c r="G22" s="183"/>
      <c r="H22" s="184" t="e">
        <f t="shared" ref="H22:H30" si="1">D22*E22*F22*$D$8+G22</f>
        <v>#DIV/0!</v>
      </c>
      <c r="I22" s="185" t="e">
        <f t="shared" ref="I22:I30" si="2">H22*$D$7</f>
        <v>#DIV/0!</v>
      </c>
      <c r="J22" s="186" t="e">
        <f t="shared" si="0"/>
        <v>#DIV/0!</v>
      </c>
      <c r="K22" s="216"/>
      <c r="L22" s="217"/>
      <c r="M22" s="41"/>
      <c r="O22" s="193"/>
    </row>
    <row r="23" spans="1:15" s="187" customFormat="1" x14ac:dyDescent="0.25">
      <c r="A23" s="188" t="s">
        <v>63</v>
      </c>
      <c r="B23" s="189" t="s">
        <v>147</v>
      </c>
      <c r="C23" s="182"/>
      <c r="D23" s="190"/>
      <c r="E23" s="191">
        <f>Leistungsumfang!D13</f>
        <v>0</v>
      </c>
      <c r="F23" s="192">
        <f>Leistungsumfang!E13</f>
        <v>0</v>
      </c>
      <c r="G23" s="183"/>
      <c r="H23" s="184" t="e">
        <f t="shared" si="1"/>
        <v>#DIV/0!</v>
      </c>
      <c r="I23" s="185" t="e">
        <f t="shared" si="2"/>
        <v>#DIV/0!</v>
      </c>
      <c r="J23" s="186" t="e">
        <f t="shared" si="0"/>
        <v>#DIV/0!</v>
      </c>
      <c r="K23" s="216"/>
      <c r="L23" s="217"/>
      <c r="M23" s="41"/>
      <c r="O23" s="193"/>
    </row>
    <row r="24" spans="1:15" s="187" customFormat="1" ht="27.6" x14ac:dyDescent="0.25">
      <c r="A24" s="188" t="s">
        <v>64</v>
      </c>
      <c r="B24" s="189" t="s">
        <v>230</v>
      </c>
      <c r="C24" s="182"/>
      <c r="D24" s="190"/>
      <c r="E24" s="191">
        <f>Leistungsumfang!D14</f>
        <v>0</v>
      </c>
      <c r="F24" s="192">
        <f>Leistungsumfang!E14</f>
        <v>0</v>
      </c>
      <c r="G24" s="183"/>
      <c r="H24" s="184" t="e">
        <f t="shared" si="1"/>
        <v>#DIV/0!</v>
      </c>
      <c r="I24" s="185" t="e">
        <f t="shared" si="2"/>
        <v>#DIV/0!</v>
      </c>
      <c r="J24" s="186" t="e">
        <f t="shared" si="0"/>
        <v>#DIV/0!</v>
      </c>
      <c r="K24" s="216"/>
      <c r="L24" s="217"/>
      <c r="M24" s="41"/>
      <c r="O24" s="193"/>
    </row>
    <row r="25" spans="1:15" s="187" customFormat="1" x14ac:dyDescent="0.25">
      <c r="A25" s="188" t="s">
        <v>65</v>
      </c>
      <c r="B25" s="189" t="s">
        <v>231</v>
      </c>
      <c r="C25" s="182"/>
      <c r="D25" s="190"/>
      <c r="E25" s="191">
        <f>Leistungsumfang!D15</f>
        <v>0</v>
      </c>
      <c r="F25" s="192">
        <f>Leistungsumfang!E15</f>
        <v>0</v>
      </c>
      <c r="G25" s="183"/>
      <c r="H25" s="184" t="e">
        <f t="shared" si="1"/>
        <v>#DIV/0!</v>
      </c>
      <c r="I25" s="185" t="e">
        <f t="shared" si="2"/>
        <v>#DIV/0!</v>
      </c>
      <c r="J25" s="186" t="e">
        <f t="shared" si="0"/>
        <v>#DIV/0!</v>
      </c>
      <c r="K25" s="216"/>
      <c r="L25" s="217"/>
      <c r="M25" s="41"/>
      <c r="O25" s="193"/>
    </row>
    <row r="26" spans="1:15" s="187" customFormat="1" x14ac:dyDescent="0.25">
      <c r="A26" s="188" t="s">
        <v>66</v>
      </c>
      <c r="B26" s="189" t="s">
        <v>148</v>
      </c>
      <c r="C26" s="182"/>
      <c r="D26" s="190"/>
      <c r="E26" s="191">
        <f>Leistungsumfang!D16</f>
        <v>0</v>
      </c>
      <c r="F26" s="192">
        <f>Leistungsumfang!E16</f>
        <v>0</v>
      </c>
      <c r="G26" s="183"/>
      <c r="H26" s="184" t="e">
        <f t="shared" si="1"/>
        <v>#DIV/0!</v>
      </c>
      <c r="I26" s="185" t="e">
        <f t="shared" si="2"/>
        <v>#DIV/0!</v>
      </c>
      <c r="J26" s="186" t="e">
        <f t="shared" si="0"/>
        <v>#DIV/0!</v>
      </c>
      <c r="K26" s="216"/>
      <c r="L26" s="217"/>
      <c r="M26" s="41"/>
      <c r="O26" s="193"/>
    </row>
    <row r="27" spans="1:15" s="187" customFormat="1" x14ac:dyDescent="0.25">
      <c r="A27" s="188" t="s">
        <v>60</v>
      </c>
      <c r="B27" s="189" t="s">
        <v>149</v>
      </c>
      <c r="C27" s="182"/>
      <c r="D27" s="190"/>
      <c r="E27" s="191">
        <f>Leistungsumfang!D17</f>
        <v>0</v>
      </c>
      <c r="F27" s="192">
        <f>Leistungsumfang!E17</f>
        <v>0</v>
      </c>
      <c r="G27" s="183"/>
      <c r="H27" s="184" t="e">
        <f t="shared" si="1"/>
        <v>#DIV/0!</v>
      </c>
      <c r="I27" s="185" t="e">
        <f t="shared" si="2"/>
        <v>#DIV/0!</v>
      </c>
      <c r="J27" s="186" t="e">
        <f t="shared" si="0"/>
        <v>#DIV/0!</v>
      </c>
      <c r="K27" s="216"/>
      <c r="L27" s="217"/>
      <c r="M27" s="41"/>
      <c r="O27" s="193"/>
    </row>
    <row r="28" spans="1:15" s="187" customFormat="1" x14ac:dyDescent="0.25">
      <c r="A28" s="188" t="s">
        <v>61</v>
      </c>
      <c r="B28" s="189" t="s">
        <v>150</v>
      </c>
      <c r="C28" s="182"/>
      <c r="D28" s="190"/>
      <c r="E28" s="191">
        <f>Leistungsumfang!D18</f>
        <v>0</v>
      </c>
      <c r="F28" s="192">
        <f>Leistungsumfang!E18</f>
        <v>0</v>
      </c>
      <c r="G28" s="183"/>
      <c r="H28" s="184" t="e">
        <f t="shared" si="1"/>
        <v>#DIV/0!</v>
      </c>
      <c r="I28" s="185" t="e">
        <f t="shared" si="2"/>
        <v>#DIV/0!</v>
      </c>
      <c r="J28" s="186" t="e">
        <f t="shared" si="0"/>
        <v>#DIV/0!</v>
      </c>
      <c r="K28" s="216"/>
      <c r="L28" s="217"/>
      <c r="M28" s="41"/>
      <c r="O28" s="193"/>
    </row>
    <row r="29" spans="1:15" s="187" customFormat="1" x14ac:dyDescent="0.25">
      <c r="A29" s="188" t="s">
        <v>70</v>
      </c>
      <c r="B29" s="189" t="s">
        <v>151</v>
      </c>
      <c r="C29" s="182"/>
      <c r="D29" s="190"/>
      <c r="E29" s="191">
        <f>Leistungsumfang!D19</f>
        <v>0</v>
      </c>
      <c r="F29" s="192">
        <f>Leistungsumfang!E19</f>
        <v>0</v>
      </c>
      <c r="G29" s="183"/>
      <c r="H29" s="184" t="e">
        <f t="shared" si="1"/>
        <v>#DIV/0!</v>
      </c>
      <c r="I29" s="185" t="e">
        <f t="shared" si="2"/>
        <v>#DIV/0!</v>
      </c>
      <c r="J29" s="186" t="e">
        <f t="shared" si="0"/>
        <v>#DIV/0!</v>
      </c>
      <c r="K29" s="216"/>
      <c r="L29" s="217"/>
      <c r="M29" s="41"/>
      <c r="O29" s="193"/>
    </row>
    <row r="30" spans="1:15" s="187" customFormat="1" x14ac:dyDescent="0.25">
      <c r="A30" s="188" t="s">
        <v>143</v>
      </c>
      <c r="B30" s="189" t="s">
        <v>152</v>
      </c>
      <c r="C30" s="182"/>
      <c r="D30" s="190"/>
      <c r="E30" s="191">
        <f>Leistungsumfang!D20</f>
        <v>0</v>
      </c>
      <c r="F30" s="192">
        <f>Leistungsumfang!E20</f>
        <v>0</v>
      </c>
      <c r="G30" s="183"/>
      <c r="H30" s="184" t="e">
        <f t="shared" si="1"/>
        <v>#DIV/0!</v>
      </c>
      <c r="I30" s="185" t="e">
        <f t="shared" si="2"/>
        <v>#DIV/0!</v>
      </c>
      <c r="J30" s="186" t="e">
        <f t="shared" si="0"/>
        <v>#DIV/0!</v>
      </c>
      <c r="K30" s="216"/>
      <c r="L30" s="217"/>
      <c r="M30" s="41"/>
      <c r="O30" s="193"/>
    </row>
    <row r="31" spans="1:15" s="187" customFormat="1" x14ac:dyDescent="0.25">
      <c r="A31" s="188" t="s">
        <v>144</v>
      </c>
      <c r="B31" s="189" t="s">
        <v>153</v>
      </c>
      <c r="C31" s="182"/>
      <c r="D31" s="190"/>
      <c r="E31" s="191">
        <f>Leistungsumfang!D21</f>
        <v>0</v>
      </c>
      <c r="F31" s="192">
        <f>Leistungsumfang!E21</f>
        <v>0</v>
      </c>
      <c r="G31" s="183"/>
      <c r="H31" s="184" t="e">
        <f t="shared" ref="H31:H32" si="3">D31*E31*F31*$D$8+G31</f>
        <v>#DIV/0!</v>
      </c>
      <c r="I31" s="185" t="e">
        <f t="shared" ref="I31:I32" si="4">H31*$D$7</f>
        <v>#DIV/0!</v>
      </c>
      <c r="J31" s="186" t="e">
        <f t="shared" ref="J31:J32" si="5">I31/I$41</f>
        <v>#DIV/0!</v>
      </c>
      <c r="K31" s="315"/>
      <c r="L31" s="316"/>
      <c r="M31" s="41"/>
      <c r="O31" s="193"/>
    </row>
    <row r="32" spans="1:15" s="187" customFormat="1" ht="15" customHeight="1" x14ac:dyDescent="0.25">
      <c r="A32" s="188" t="s">
        <v>232</v>
      </c>
      <c r="B32" s="189" t="s">
        <v>233</v>
      </c>
      <c r="C32" s="182"/>
      <c r="D32" s="190"/>
      <c r="E32" s="191">
        <f>Leistungsumfang!D22</f>
        <v>0</v>
      </c>
      <c r="F32" s="192">
        <f>Leistungsumfang!E22</f>
        <v>0</v>
      </c>
      <c r="G32" s="183"/>
      <c r="H32" s="184" t="e">
        <f t="shared" si="3"/>
        <v>#DIV/0!</v>
      </c>
      <c r="I32" s="185" t="e">
        <f t="shared" si="4"/>
        <v>#DIV/0!</v>
      </c>
      <c r="J32" s="186" t="e">
        <f t="shared" si="5"/>
        <v>#DIV/0!</v>
      </c>
      <c r="K32" s="337"/>
      <c r="L32" s="338"/>
      <c r="M32" s="41"/>
      <c r="O32" s="193"/>
    </row>
    <row r="33" spans="1:15" s="187" customFormat="1" ht="15" customHeight="1" x14ac:dyDescent="0.25">
      <c r="A33" s="220"/>
      <c r="B33" s="226" t="s">
        <v>82</v>
      </c>
      <c r="C33" s="182"/>
      <c r="D33" s="221">
        <f>SUM(D21:D32)</f>
        <v>0</v>
      </c>
      <c r="E33" s="222"/>
      <c r="F33" s="221"/>
      <c r="G33" s="223"/>
      <c r="H33" s="221" t="e">
        <f>SUM(H21:H32)</f>
        <v>#DIV/0!</v>
      </c>
      <c r="I33" s="227" t="e">
        <f>SUM(I21:I32)</f>
        <v>#DIV/0!</v>
      </c>
      <c r="J33" s="224"/>
      <c r="K33" s="225"/>
      <c r="L33" s="225"/>
      <c r="M33" s="41"/>
      <c r="O33" s="193"/>
    </row>
    <row r="34" spans="1:15" s="1" customFormat="1" ht="15" customHeight="1" thickBot="1" x14ac:dyDescent="0.3">
      <c r="A34" s="44"/>
      <c r="B34" s="44"/>
      <c r="C34" s="44"/>
      <c r="D34" s="44"/>
      <c r="E34" s="44"/>
      <c r="F34" s="44"/>
      <c r="G34" s="44"/>
      <c r="H34" s="44"/>
      <c r="I34" s="194"/>
      <c r="J34" s="44"/>
      <c r="K34" s="44"/>
      <c r="L34" s="44"/>
      <c r="M34" s="41"/>
      <c r="O34" s="195"/>
    </row>
    <row r="35" spans="1:15" s="65" customFormat="1" ht="16.2" thickBot="1" x14ac:dyDescent="0.3">
      <c r="A35" s="48" t="s">
        <v>165</v>
      </c>
      <c r="B35" s="71"/>
      <c r="C35" s="57"/>
      <c r="D35" s="73"/>
      <c r="E35" s="196"/>
      <c r="F35" s="196"/>
      <c r="G35" s="196"/>
      <c r="H35" s="196"/>
      <c r="I35" s="197"/>
      <c r="J35" s="198"/>
      <c r="K35" s="196"/>
      <c r="L35" s="199"/>
      <c r="M35" s="55"/>
      <c r="O35" s="57"/>
    </row>
    <row r="36" spans="1:15" s="65" customFormat="1" ht="8.25" customHeight="1" x14ac:dyDescent="0.25">
      <c r="A36" s="55"/>
      <c r="B36" s="55"/>
      <c r="C36" s="55"/>
      <c r="D36" s="55"/>
      <c r="E36" s="55"/>
      <c r="F36" s="55"/>
      <c r="G36" s="55"/>
      <c r="H36" s="55"/>
      <c r="I36" s="200"/>
      <c r="J36" s="55"/>
      <c r="K36" s="40"/>
      <c r="L36" s="40"/>
      <c r="M36" s="55"/>
      <c r="O36" s="57"/>
    </row>
    <row r="37" spans="1:15" x14ac:dyDescent="0.25">
      <c r="A37" s="40"/>
      <c r="B37" s="201" t="s">
        <v>166</v>
      </c>
      <c r="C37" s="40"/>
      <c r="D37" s="40"/>
      <c r="E37" s="40"/>
      <c r="F37" s="40"/>
      <c r="G37" s="40"/>
      <c r="H37" s="202" t="e">
        <f>SUM(H21:H32)</f>
        <v>#DIV/0!</v>
      </c>
      <c r="I37" s="203"/>
      <c r="J37" s="44"/>
      <c r="K37" s="40"/>
      <c r="L37" s="40"/>
      <c r="O37" s="124"/>
    </row>
    <row r="38" spans="1:15" x14ac:dyDescent="0.25">
      <c r="A38" s="40"/>
      <c r="B38" s="204" t="s">
        <v>167</v>
      </c>
      <c r="C38" s="40"/>
      <c r="D38" s="40"/>
      <c r="E38" s="40"/>
      <c r="F38" s="40"/>
      <c r="G38" s="40"/>
      <c r="H38" s="205"/>
      <c r="I38" s="206" t="e">
        <f>SUM(I21:I32)</f>
        <v>#DIV/0!</v>
      </c>
      <c r="J38" s="44"/>
      <c r="K38" s="40"/>
      <c r="L38" s="40"/>
      <c r="O38" s="124"/>
    </row>
    <row r="39" spans="1:15" x14ac:dyDescent="0.25">
      <c r="A39" s="40"/>
      <c r="B39" s="204" t="s">
        <v>168</v>
      </c>
      <c r="C39" s="40"/>
      <c r="D39" s="40"/>
      <c r="E39" s="40"/>
      <c r="F39" s="40"/>
      <c r="G39" s="40"/>
      <c r="H39" s="40"/>
      <c r="I39" s="207"/>
      <c r="J39" s="186" t="e">
        <f>I39/I$41</f>
        <v>#DIV/0!</v>
      </c>
      <c r="K39" s="40"/>
      <c r="L39" s="40"/>
      <c r="O39" s="124"/>
    </row>
    <row r="40" spans="1:15" ht="6.75" customHeight="1" thickBot="1" x14ac:dyDescent="0.3">
      <c r="A40" s="40"/>
      <c r="B40" s="40"/>
      <c r="C40" s="40"/>
      <c r="D40" s="40"/>
      <c r="E40" s="40"/>
      <c r="F40" s="40"/>
      <c r="G40" s="40"/>
      <c r="H40" s="40"/>
      <c r="I40" s="203"/>
      <c r="J40" s="44"/>
      <c r="K40" s="40"/>
      <c r="L40" s="40"/>
      <c r="O40" s="124"/>
    </row>
    <row r="41" spans="1:15" ht="17.25" customHeight="1" thickBot="1" x14ac:dyDescent="0.3">
      <c r="A41" s="124"/>
      <c r="B41" s="208" t="s">
        <v>72</v>
      </c>
      <c r="C41" s="209"/>
      <c r="D41" s="209"/>
      <c r="E41" s="209"/>
      <c r="F41" s="209"/>
      <c r="G41" s="209"/>
      <c r="H41" s="209"/>
      <c r="I41" s="210" t="e">
        <f>I39+I38</f>
        <v>#DIV/0!</v>
      </c>
      <c r="J41" s="211" t="e">
        <f>SUM(J20:J39)</f>
        <v>#DIV/0!</v>
      </c>
      <c r="K41" s="40"/>
      <c r="L41" s="40"/>
      <c r="O41" s="124"/>
    </row>
    <row r="42" spans="1:15" ht="6.75" customHeight="1" x14ac:dyDescent="0.25">
      <c r="A42" s="40"/>
      <c r="B42" s="204"/>
      <c r="D42" s="40"/>
      <c r="E42" s="40"/>
      <c r="F42" s="40"/>
      <c r="G42" s="40"/>
      <c r="I42" s="212"/>
      <c r="J42" s="1"/>
      <c r="K42" s="40"/>
      <c r="L42" s="40"/>
      <c r="O42" s="124"/>
    </row>
    <row r="43" spans="1:15" ht="15.6" thickBot="1" x14ac:dyDescent="0.3">
      <c r="A43" s="40"/>
      <c r="B43" s="204" t="s">
        <v>169</v>
      </c>
      <c r="C43" s="40"/>
      <c r="D43" s="40"/>
      <c r="E43" s="40"/>
      <c r="F43" s="40"/>
      <c r="G43" s="40"/>
      <c r="H43" s="40"/>
      <c r="I43" s="213" t="e">
        <f>I41*0.2</f>
        <v>#DIV/0!</v>
      </c>
      <c r="J43" s="44"/>
      <c r="K43" s="40"/>
      <c r="L43" s="40"/>
      <c r="O43" s="214"/>
    </row>
    <row r="44" spans="1:15" ht="17.25" customHeight="1" thickBot="1" x14ac:dyDescent="0.3">
      <c r="A44" s="124"/>
      <c r="B44" s="208" t="s">
        <v>67</v>
      </c>
      <c r="C44" s="209"/>
      <c r="D44" s="209"/>
      <c r="E44" s="209"/>
      <c r="F44" s="209"/>
      <c r="G44" s="209"/>
      <c r="H44" s="209"/>
      <c r="I44" s="210" t="e">
        <f>I43+I41</f>
        <v>#DIV/0!</v>
      </c>
      <c r="J44" s="44"/>
      <c r="K44" s="40"/>
      <c r="L44" s="40"/>
      <c r="O44" s="214"/>
    </row>
    <row r="45" spans="1:15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O45" s="124"/>
    </row>
  </sheetData>
  <mergeCells count="15">
    <mergeCell ref="D11:E11"/>
    <mergeCell ref="D3:L3"/>
    <mergeCell ref="D4:L4"/>
    <mergeCell ref="D7:E7"/>
    <mergeCell ref="D8:E8"/>
    <mergeCell ref="D9:E9"/>
    <mergeCell ref="D10:E10"/>
    <mergeCell ref="K32:L32"/>
    <mergeCell ref="B13:B17"/>
    <mergeCell ref="A13:A17"/>
    <mergeCell ref="K21:L21"/>
    <mergeCell ref="D13:L13"/>
    <mergeCell ref="K15:L15"/>
    <mergeCell ref="K16:L16"/>
    <mergeCell ref="K17:L17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73" fitToHeight="0" orientation="portrait" horizontalDpi="300" r:id="rId1"/>
  <headerFooter alignWithMargins="0">
    <oddFooter>&amp;L&amp;8Leitfaden Kostenabschätzung von Planungsleistungen  /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43"/>
  <sheetViews>
    <sheetView showGridLines="0" zoomScaleNormal="100" zoomScaleSheetLayoutView="130" workbookViewId="0">
      <selection activeCell="D3" sqref="D3:K4"/>
    </sheetView>
  </sheetViews>
  <sheetFormatPr baseColWidth="10" defaultColWidth="11.44140625" defaultRowHeight="15" x14ac:dyDescent="0.25"/>
  <cols>
    <col min="1" max="1" width="5.44140625" style="41" customWidth="1"/>
    <col min="2" max="2" width="37.33203125" style="41" customWidth="1"/>
    <col min="3" max="3" width="1.109375" style="41" customWidth="1"/>
    <col min="4" max="4" width="12.88671875" style="41" customWidth="1"/>
    <col min="5" max="5" width="9.88671875" style="41" customWidth="1"/>
    <col min="6" max="6" width="9" style="41" customWidth="1"/>
    <col min="7" max="7" width="10.6640625" style="41" customWidth="1"/>
    <col min="8" max="8" width="1.88671875" style="41" customWidth="1"/>
    <col min="9" max="9" width="6.33203125" style="41" customWidth="1"/>
    <col min="10" max="10" width="9.88671875" style="41" customWidth="1"/>
    <col min="11" max="11" width="11.33203125" style="41" customWidth="1"/>
    <col min="12" max="12" width="12.33203125" style="41" bestFit="1" customWidth="1"/>
    <col min="13" max="15" width="11.44140625" style="41"/>
    <col min="16" max="16" width="13.88671875" style="41" customWidth="1"/>
    <col min="17" max="17" width="14.6640625" style="41" customWidth="1"/>
    <col min="18" max="16384" width="11.44140625" style="41"/>
  </cols>
  <sheetData>
    <row r="1" spans="1:20" ht="17.399999999999999" x14ac:dyDescent="0.3">
      <c r="A1" s="62" t="s">
        <v>124</v>
      </c>
      <c r="B1" s="40"/>
      <c r="C1" s="40"/>
      <c r="D1" s="40"/>
      <c r="E1" s="40"/>
      <c r="F1" s="40"/>
    </row>
    <row r="2" spans="1:20" ht="9" customHeight="1" x14ac:dyDescent="0.25">
      <c r="A2" s="40"/>
      <c r="B2" s="40"/>
      <c r="C2" s="40"/>
      <c r="D2" s="40"/>
      <c r="E2" s="40"/>
      <c r="F2" s="40"/>
    </row>
    <row r="3" spans="1:20" s="33" customFormat="1" ht="15.6" x14ac:dyDescent="0.3">
      <c r="A3" s="32" t="s">
        <v>53</v>
      </c>
      <c r="B3" s="32"/>
      <c r="C3" s="32"/>
      <c r="D3" s="384">
        <f>Projektannahmen!B3</f>
        <v>0</v>
      </c>
      <c r="E3" s="384"/>
      <c r="F3" s="384"/>
      <c r="G3" s="384"/>
      <c r="H3" s="384"/>
      <c r="I3" s="384"/>
      <c r="J3" s="384"/>
      <c r="K3" s="384"/>
    </row>
    <row r="4" spans="1:20" s="33" customFormat="1" ht="15.6" x14ac:dyDescent="0.3">
      <c r="A4" s="32" t="s">
        <v>54</v>
      </c>
      <c r="B4" s="32"/>
      <c r="C4" s="32"/>
      <c r="D4" s="384">
        <f>Projektannahmen!B4</f>
        <v>0</v>
      </c>
      <c r="E4" s="384"/>
      <c r="F4" s="384"/>
      <c r="G4" s="384"/>
      <c r="H4" s="384"/>
      <c r="I4" s="384"/>
      <c r="J4" s="384"/>
      <c r="K4" s="384"/>
    </row>
    <row r="5" spans="1:20" s="33" customFormat="1" ht="15.75" hidden="1" customHeight="1" x14ac:dyDescent="0.3">
      <c r="A5" s="32"/>
      <c r="B5" s="32"/>
      <c r="C5" s="32"/>
      <c r="D5" s="32"/>
      <c r="E5" s="32"/>
      <c r="F5" s="32"/>
    </row>
    <row r="6" spans="1:20" ht="15" hidden="1" customHeight="1" x14ac:dyDescent="0.25">
      <c r="A6" s="40"/>
      <c r="B6" s="40" t="s">
        <v>55</v>
      </c>
      <c r="C6" s="40"/>
      <c r="D6" s="40"/>
      <c r="E6" s="40"/>
      <c r="F6" s="40"/>
    </row>
    <row r="7" spans="1:20" s="1" customFormat="1" ht="18" hidden="1" customHeight="1" x14ac:dyDescent="0.25">
      <c r="A7" s="44"/>
      <c r="B7" s="45" t="s">
        <v>56</v>
      </c>
      <c r="C7" s="55"/>
      <c r="D7" s="385">
        <v>83.142487849446525</v>
      </c>
      <c r="E7" s="385"/>
      <c r="F7" s="55" t="s">
        <v>68</v>
      </c>
    </row>
    <row r="8" spans="1:20" s="1" customFormat="1" ht="18" hidden="1" customHeight="1" x14ac:dyDescent="0.25">
      <c r="A8" s="44"/>
      <c r="B8" s="45" t="s">
        <v>89</v>
      </c>
      <c r="C8" s="55"/>
      <c r="D8" s="385">
        <v>1.1893150000000001</v>
      </c>
      <c r="E8" s="385"/>
      <c r="F8" s="55" t="s">
        <v>69</v>
      </c>
    </row>
    <row r="9" spans="1:20" s="1" customFormat="1" ht="18" hidden="1" customHeight="1" x14ac:dyDescent="0.25">
      <c r="A9" s="44"/>
      <c r="B9" s="45" t="s">
        <v>104</v>
      </c>
      <c r="C9" s="55"/>
      <c r="D9" s="357">
        <v>8</v>
      </c>
      <c r="E9" s="357"/>
      <c r="F9" s="55" t="s">
        <v>105</v>
      </c>
    </row>
    <row r="10" spans="1:20" s="1" customFormat="1" ht="18" hidden="1" customHeight="1" x14ac:dyDescent="0.25">
      <c r="A10" s="44"/>
      <c r="B10" s="45" t="s">
        <v>83</v>
      </c>
      <c r="C10" s="55"/>
      <c r="D10" s="358">
        <v>8500</v>
      </c>
      <c r="E10" s="358"/>
      <c r="F10" s="55" t="s">
        <v>84</v>
      </c>
      <c r="I10" s="80" t="s">
        <v>90</v>
      </c>
      <c r="J10" s="83">
        <v>1322.5</v>
      </c>
      <c r="K10" s="55" t="s">
        <v>85</v>
      </c>
    </row>
    <row r="11" spans="1:20" s="1" customFormat="1" ht="18" hidden="1" customHeight="1" x14ac:dyDescent="0.25">
      <c r="A11" s="44"/>
      <c r="B11" s="45" t="s">
        <v>108</v>
      </c>
      <c r="C11" s="55"/>
      <c r="D11" s="360">
        <v>16</v>
      </c>
      <c r="E11" s="360"/>
      <c r="F11" s="55" t="s">
        <v>110</v>
      </c>
    </row>
    <row r="12" spans="1:20" s="1" customFormat="1" ht="14.4" thickBot="1" x14ac:dyDescent="0.3">
      <c r="A12" s="44"/>
      <c r="B12" s="44"/>
      <c r="C12" s="44"/>
      <c r="D12" s="50"/>
      <c r="E12" s="50"/>
      <c r="F12" s="44"/>
    </row>
    <row r="13" spans="1:20" s="46" customFormat="1" ht="33" customHeight="1" x14ac:dyDescent="0.25">
      <c r="A13" s="361" t="s">
        <v>57</v>
      </c>
      <c r="B13" s="365" t="s">
        <v>58</v>
      </c>
      <c r="C13" s="44"/>
      <c r="D13" s="369" t="s">
        <v>220</v>
      </c>
      <c r="E13" s="370"/>
      <c r="F13" s="370"/>
      <c r="G13" s="371"/>
      <c r="H13" s="127"/>
      <c r="I13" s="372" t="s">
        <v>221</v>
      </c>
      <c r="J13" s="373"/>
      <c r="K13" s="374"/>
    </row>
    <row r="14" spans="1:20" s="46" customFormat="1" ht="76.5" customHeight="1" x14ac:dyDescent="0.25">
      <c r="A14" s="362"/>
      <c r="B14" s="366"/>
      <c r="C14" s="44"/>
      <c r="D14" s="105" t="s">
        <v>222</v>
      </c>
      <c r="E14" s="106" t="s">
        <v>223</v>
      </c>
      <c r="F14" s="107" t="s">
        <v>106</v>
      </c>
      <c r="G14" s="131" t="s">
        <v>224</v>
      </c>
      <c r="H14" s="128"/>
      <c r="I14" s="375"/>
      <c r="J14" s="376"/>
      <c r="K14" s="377"/>
    </row>
    <row r="15" spans="1:20" s="46" customFormat="1" ht="14.25" customHeight="1" x14ac:dyDescent="0.25">
      <c r="A15" s="363"/>
      <c r="B15" s="367"/>
      <c r="C15" s="44"/>
      <c r="D15" s="77" t="s">
        <v>99</v>
      </c>
      <c r="E15" s="78" t="s">
        <v>100</v>
      </c>
      <c r="F15" s="79" t="s">
        <v>101</v>
      </c>
      <c r="G15" s="132" t="s">
        <v>102</v>
      </c>
      <c r="H15" s="128"/>
      <c r="I15" s="378"/>
      <c r="J15" s="379"/>
      <c r="K15" s="380"/>
    </row>
    <row r="16" spans="1:20" s="46" customFormat="1" ht="15" customHeight="1" thickBot="1" x14ac:dyDescent="0.3">
      <c r="A16" s="364"/>
      <c r="B16" s="368"/>
      <c r="C16" s="44"/>
      <c r="D16" s="81" t="s">
        <v>92</v>
      </c>
      <c r="E16" s="82" t="s">
        <v>91</v>
      </c>
      <c r="F16" s="82" t="s">
        <v>93</v>
      </c>
      <c r="G16" s="133" t="s">
        <v>94</v>
      </c>
      <c r="H16" s="129"/>
      <c r="I16" s="381" t="s">
        <v>123</v>
      </c>
      <c r="J16" s="382"/>
      <c r="K16" s="383"/>
      <c r="M16" s="286"/>
      <c r="N16" s="286"/>
      <c r="O16" s="286"/>
      <c r="P16" s="286"/>
      <c r="Q16" s="286"/>
      <c r="R16" s="286"/>
      <c r="S16" s="286"/>
      <c r="T16" s="286"/>
    </row>
    <row r="17" spans="1:20" s="1" customFormat="1" ht="15" customHeight="1" thickBot="1" x14ac:dyDescent="0.3">
      <c r="A17" s="47"/>
      <c r="B17" s="47"/>
      <c r="C17" s="44"/>
      <c r="D17" s="44"/>
      <c r="E17" s="44"/>
      <c r="F17" s="44"/>
      <c r="H17" s="139"/>
      <c r="M17" s="138"/>
      <c r="N17" s="138"/>
      <c r="O17" s="138"/>
      <c r="P17" s="138"/>
      <c r="Q17" s="138"/>
      <c r="R17" s="138"/>
      <c r="S17" s="138"/>
      <c r="T17" s="138"/>
    </row>
    <row r="18" spans="1:20" ht="16.5" customHeight="1" thickBot="1" x14ac:dyDescent="0.35">
      <c r="A18" s="48" t="s">
        <v>141</v>
      </c>
      <c r="B18" s="49"/>
      <c r="C18" s="40"/>
      <c r="D18" s="123" t="s">
        <v>122</v>
      </c>
      <c r="E18" s="87"/>
      <c r="F18" s="287">
        <v>4</v>
      </c>
      <c r="G18" s="104"/>
      <c r="H18" s="130"/>
      <c r="I18" s="134"/>
      <c r="J18" s="288">
        <f>SUM(Personaleinsatzplan!F19:J19)</f>
        <v>0</v>
      </c>
      <c r="K18" s="135" t="s">
        <v>127</v>
      </c>
      <c r="M18" s="289"/>
      <c r="N18" s="289"/>
      <c r="O18" s="289"/>
      <c r="P18" s="289"/>
      <c r="Q18" s="289"/>
      <c r="R18" s="289"/>
      <c r="S18" s="289"/>
      <c r="T18" s="289"/>
    </row>
    <row r="19" spans="1:20" s="1" customFormat="1" ht="8.25" customHeight="1" x14ac:dyDescent="0.25">
      <c r="A19" s="44"/>
      <c r="B19" s="47"/>
      <c r="C19" s="44"/>
      <c r="D19" s="126"/>
      <c r="E19" s="44"/>
      <c r="F19" s="44"/>
      <c r="H19" s="139"/>
      <c r="M19" s="138"/>
      <c r="N19" s="138"/>
      <c r="O19" s="138"/>
      <c r="P19" s="138"/>
      <c r="Q19" s="138"/>
      <c r="R19" s="138"/>
      <c r="S19" s="138"/>
      <c r="T19" s="138"/>
    </row>
    <row r="20" spans="1:20" s="1" customFormat="1" ht="30.75" customHeight="1" x14ac:dyDescent="0.25">
      <c r="A20" s="290" t="s">
        <v>59</v>
      </c>
      <c r="B20" s="291" t="s">
        <v>145</v>
      </c>
      <c r="C20" s="44"/>
      <c r="D20" s="292">
        <f>IFERROR(G20/$F$18,0)</f>
        <v>0</v>
      </c>
      <c r="E20" s="293" t="e">
        <f>G20/$G$32</f>
        <v>#DIV/0!</v>
      </c>
      <c r="F20" s="294">
        <f>Honorarberechnung!F21</f>
        <v>0</v>
      </c>
      <c r="G20" s="295" t="e">
        <f>Honorarberechnung!H21</f>
        <v>#DIV/0!</v>
      </c>
      <c r="H20" s="296"/>
      <c r="I20" s="359" t="e">
        <f>IF(OR(G32-J18&gt;1,G32-J18&lt;-1),"Abweichung zwischen h aus PEP und h aus der Honorar-ermittlung beträgt:","")</f>
        <v>#DIV/0!</v>
      </c>
      <c r="J20" s="359"/>
      <c r="K20" s="359"/>
      <c r="M20" s="138"/>
      <c r="N20" s="138"/>
      <c r="O20" s="138"/>
      <c r="P20" s="138"/>
      <c r="Q20" s="138"/>
      <c r="R20" s="138"/>
      <c r="S20" s="138"/>
      <c r="T20" s="138"/>
    </row>
    <row r="21" spans="1:20" s="1" customFormat="1" ht="27.6" x14ac:dyDescent="0.25">
      <c r="A21" s="290" t="s">
        <v>62</v>
      </c>
      <c r="B21" s="291" t="s">
        <v>146</v>
      </c>
      <c r="C21" s="44"/>
      <c r="D21" s="292">
        <f t="shared" ref="D21:D31" si="0">IFERROR(G21/$F$18,0)</f>
        <v>0</v>
      </c>
      <c r="E21" s="293" t="e">
        <f t="shared" ref="E21:E31" si="1">G21/$G$32</f>
        <v>#DIV/0!</v>
      </c>
      <c r="F21" s="294">
        <f>Honorarberechnung!F22</f>
        <v>0</v>
      </c>
      <c r="G21" s="295" t="e">
        <f>Honorarberechnung!H22</f>
        <v>#DIV/0!</v>
      </c>
      <c r="H21" s="296"/>
      <c r="I21" s="359"/>
      <c r="J21" s="359"/>
      <c r="K21" s="359"/>
      <c r="M21" s="138"/>
      <c r="N21" s="138"/>
      <c r="O21" s="138"/>
      <c r="P21" s="138"/>
      <c r="Q21" s="138"/>
      <c r="R21" s="138"/>
      <c r="S21" s="138"/>
      <c r="T21" s="138"/>
    </row>
    <row r="22" spans="1:20" s="1" customFormat="1" ht="15" customHeight="1" x14ac:dyDescent="0.25">
      <c r="A22" s="290" t="s">
        <v>63</v>
      </c>
      <c r="B22" s="291" t="s">
        <v>147</v>
      </c>
      <c r="C22" s="44"/>
      <c r="D22" s="292">
        <f t="shared" si="0"/>
        <v>0</v>
      </c>
      <c r="E22" s="293" t="e">
        <f t="shared" si="1"/>
        <v>#DIV/0!</v>
      </c>
      <c r="F22" s="294">
        <f>Honorarberechnung!F23</f>
        <v>0</v>
      </c>
      <c r="G22" s="295" t="e">
        <f>Honorarberechnung!H23</f>
        <v>#DIV/0!</v>
      </c>
      <c r="H22" s="296"/>
      <c r="I22" s="359"/>
      <c r="J22" s="359"/>
      <c r="K22" s="359"/>
      <c r="M22" s="138"/>
      <c r="N22" s="138"/>
      <c r="O22" s="138"/>
      <c r="P22" s="138"/>
      <c r="Q22" s="138"/>
      <c r="R22" s="138"/>
      <c r="S22" s="138"/>
      <c r="T22" s="138"/>
    </row>
    <row r="23" spans="1:20" s="1" customFormat="1" ht="27.6" x14ac:dyDescent="0.25">
      <c r="A23" s="290" t="s">
        <v>64</v>
      </c>
      <c r="B23" s="291" t="s">
        <v>230</v>
      </c>
      <c r="C23" s="44"/>
      <c r="D23" s="292">
        <f t="shared" si="0"/>
        <v>0</v>
      </c>
      <c r="E23" s="293" t="e">
        <f t="shared" si="1"/>
        <v>#DIV/0!</v>
      </c>
      <c r="F23" s="294">
        <f>Honorarberechnung!F24</f>
        <v>0</v>
      </c>
      <c r="G23" s="295" t="e">
        <f>Honorarberechnung!H24</f>
        <v>#DIV/0!</v>
      </c>
      <c r="H23" s="296"/>
      <c r="I23" s="359"/>
      <c r="J23" s="359"/>
      <c r="K23" s="359"/>
      <c r="M23" s="138"/>
      <c r="N23" s="138"/>
      <c r="O23" s="138"/>
      <c r="P23" s="138"/>
      <c r="Q23" s="138"/>
      <c r="R23" s="138"/>
      <c r="S23" s="138"/>
      <c r="T23" s="138"/>
    </row>
    <row r="24" spans="1:20" s="1" customFormat="1" ht="15" customHeight="1" x14ac:dyDescent="0.25">
      <c r="A24" s="290" t="s">
        <v>65</v>
      </c>
      <c r="B24" s="291" t="s">
        <v>231</v>
      </c>
      <c r="C24" s="44"/>
      <c r="D24" s="292">
        <f t="shared" si="0"/>
        <v>0</v>
      </c>
      <c r="E24" s="293" t="e">
        <f t="shared" si="1"/>
        <v>#DIV/0!</v>
      </c>
      <c r="F24" s="294">
        <f>Honorarberechnung!F25</f>
        <v>0</v>
      </c>
      <c r="G24" s="295" t="e">
        <f>Honorarberechnung!H25</f>
        <v>#DIV/0!</v>
      </c>
      <c r="H24" s="296"/>
      <c r="I24" s="359"/>
      <c r="J24" s="359"/>
      <c r="K24" s="359"/>
      <c r="M24" s="138"/>
      <c r="N24" s="138"/>
      <c r="O24" s="138"/>
      <c r="P24" s="138"/>
      <c r="Q24" s="138"/>
      <c r="R24" s="138"/>
      <c r="S24" s="138"/>
      <c r="T24" s="138"/>
    </row>
    <row r="25" spans="1:20" s="1" customFormat="1" ht="15" customHeight="1" x14ac:dyDescent="0.25">
      <c r="A25" s="290" t="s">
        <v>66</v>
      </c>
      <c r="B25" s="291" t="s">
        <v>148</v>
      </c>
      <c r="C25" s="44"/>
      <c r="D25" s="292">
        <f t="shared" si="0"/>
        <v>0</v>
      </c>
      <c r="E25" s="293" t="e">
        <f t="shared" si="1"/>
        <v>#DIV/0!</v>
      </c>
      <c r="F25" s="294">
        <f>Honorarberechnung!F26</f>
        <v>0</v>
      </c>
      <c r="G25" s="295" t="e">
        <f>Honorarberechnung!H26</f>
        <v>#DIV/0!</v>
      </c>
      <c r="H25" s="296"/>
      <c r="I25" s="359"/>
      <c r="J25" s="359"/>
      <c r="K25" s="359"/>
      <c r="M25" s="138"/>
      <c r="N25" s="138"/>
      <c r="O25" s="138"/>
      <c r="P25" s="138"/>
      <c r="Q25" s="138"/>
      <c r="R25" s="138"/>
      <c r="S25" s="138"/>
      <c r="T25" s="138"/>
    </row>
    <row r="26" spans="1:20" s="1" customFormat="1" ht="13.8" x14ac:dyDescent="0.25">
      <c r="A26" s="290" t="s">
        <v>60</v>
      </c>
      <c r="B26" s="291" t="s">
        <v>149</v>
      </c>
      <c r="C26" s="44"/>
      <c r="D26" s="292">
        <f t="shared" si="0"/>
        <v>0</v>
      </c>
      <c r="E26" s="293" t="e">
        <f t="shared" si="1"/>
        <v>#DIV/0!</v>
      </c>
      <c r="F26" s="294">
        <f>Honorarberechnung!F27</f>
        <v>0</v>
      </c>
      <c r="G26" s="295" t="e">
        <f>Honorarberechnung!H27</f>
        <v>#DIV/0!</v>
      </c>
      <c r="H26" s="296"/>
      <c r="I26" s="359"/>
      <c r="J26" s="359"/>
      <c r="K26" s="359"/>
      <c r="M26" s="138"/>
      <c r="N26" s="138"/>
      <c r="O26" s="138"/>
      <c r="P26" s="138"/>
      <c r="Q26" s="138"/>
      <c r="R26" s="138"/>
      <c r="S26" s="138"/>
      <c r="T26" s="138"/>
    </row>
    <row r="27" spans="1:20" s="1" customFormat="1" ht="13.8" x14ac:dyDescent="0.25">
      <c r="A27" s="290" t="s">
        <v>61</v>
      </c>
      <c r="B27" s="291" t="s">
        <v>150</v>
      </c>
      <c r="C27" s="44"/>
      <c r="D27" s="292">
        <f t="shared" si="0"/>
        <v>0</v>
      </c>
      <c r="E27" s="293" t="e">
        <f t="shared" si="1"/>
        <v>#DIV/0!</v>
      </c>
      <c r="F27" s="294">
        <f>Honorarberechnung!F28</f>
        <v>0</v>
      </c>
      <c r="G27" s="295" t="e">
        <f>Honorarberechnung!H28</f>
        <v>#DIV/0!</v>
      </c>
      <c r="H27" s="296"/>
      <c r="I27" s="359"/>
      <c r="J27" s="359"/>
      <c r="K27" s="359"/>
      <c r="M27" s="138"/>
      <c r="N27" s="138"/>
      <c r="O27" s="138"/>
      <c r="P27" s="138"/>
      <c r="Q27" s="138"/>
      <c r="R27" s="138"/>
      <c r="S27" s="138"/>
      <c r="T27" s="138"/>
    </row>
    <row r="28" spans="1:20" s="1" customFormat="1" ht="13.8" x14ac:dyDescent="0.25">
      <c r="A28" s="290" t="s">
        <v>70</v>
      </c>
      <c r="B28" s="291" t="s">
        <v>151</v>
      </c>
      <c r="C28" s="44"/>
      <c r="D28" s="292">
        <f t="shared" si="0"/>
        <v>0</v>
      </c>
      <c r="E28" s="293" t="e">
        <f t="shared" si="1"/>
        <v>#DIV/0!</v>
      </c>
      <c r="F28" s="294">
        <f>Honorarberechnung!F29</f>
        <v>0</v>
      </c>
      <c r="G28" s="295" t="e">
        <f>Honorarberechnung!H29</f>
        <v>#DIV/0!</v>
      </c>
      <c r="H28" s="296"/>
      <c r="I28" s="254"/>
      <c r="J28" s="254"/>
      <c r="K28" s="301" t="e">
        <f>ABS(J18/G32-1)</f>
        <v>#DIV/0!</v>
      </c>
      <c r="M28" s="138"/>
      <c r="N28" s="138"/>
      <c r="O28" s="138"/>
      <c r="P28" s="138"/>
      <c r="Q28" s="138"/>
      <c r="R28" s="138"/>
      <c r="S28" s="138"/>
      <c r="T28" s="138"/>
    </row>
    <row r="29" spans="1:20" s="1" customFormat="1" ht="15" customHeight="1" x14ac:dyDescent="0.25">
      <c r="A29" s="290" t="s">
        <v>143</v>
      </c>
      <c r="B29" s="291" t="s">
        <v>152</v>
      </c>
      <c r="C29" s="44"/>
      <c r="D29" s="292">
        <f t="shared" si="0"/>
        <v>0</v>
      </c>
      <c r="E29" s="293" t="e">
        <f t="shared" si="1"/>
        <v>#DIV/0!</v>
      </c>
      <c r="F29" s="294">
        <f>Honorarberechnung!F30</f>
        <v>0</v>
      </c>
      <c r="G29" s="295" t="e">
        <f>Honorarberechnung!H30</f>
        <v>#DIV/0!</v>
      </c>
      <c r="H29" s="296"/>
      <c r="I29" s="254"/>
      <c r="J29" s="254"/>
      <c r="K29" s="254"/>
      <c r="M29" s="138"/>
      <c r="N29" s="138"/>
      <c r="O29" s="138"/>
      <c r="P29" s="138"/>
      <c r="Q29" s="138"/>
      <c r="R29" s="138"/>
      <c r="S29" s="138"/>
      <c r="T29" s="138"/>
    </row>
    <row r="30" spans="1:20" s="1" customFormat="1" ht="15" customHeight="1" x14ac:dyDescent="0.25">
      <c r="A30" s="290" t="s">
        <v>144</v>
      </c>
      <c r="B30" s="291" t="s">
        <v>153</v>
      </c>
      <c r="C30" s="44"/>
      <c r="D30" s="292">
        <f t="shared" ref="D30" si="2">IFERROR(G30/$F$18,0)</f>
        <v>0</v>
      </c>
      <c r="E30" s="293" t="e">
        <f t="shared" ref="E30" si="3">G30/$G$32</f>
        <v>#DIV/0!</v>
      </c>
      <c r="F30" s="294">
        <f>Honorarberechnung!F32</f>
        <v>0</v>
      </c>
      <c r="G30" s="295" t="e">
        <f>Honorarberechnung!H32</f>
        <v>#DIV/0!</v>
      </c>
      <c r="H30" s="296"/>
      <c r="I30" s="314"/>
      <c r="J30" s="314"/>
      <c r="K30" s="314"/>
      <c r="M30" s="138"/>
      <c r="N30" s="138"/>
      <c r="O30" s="138"/>
      <c r="P30" s="138"/>
      <c r="Q30" s="138"/>
      <c r="R30" s="138"/>
      <c r="S30" s="138"/>
      <c r="T30" s="138"/>
    </row>
    <row r="31" spans="1:20" s="1" customFormat="1" ht="15" customHeight="1" x14ac:dyDescent="0.25">
      <c r="A31" s="290" t="s">
        <v>232</v>
      </c>
      <c r="B31" s="291" t="s">
        <v>233</v>
      </c>
      <c r="C31" s="44"/>
      <c r="D31" s="292">
        <f t="shared" si="0"/>
        <v>0</v>
      </c>
      <c r="E31" s="293" t="e">
        <f t="shared" si="1"/>
        <v>#DIV/0!</v>
      </c>
      <c r="F31" s="294">
        <f>Honorarberechnung!F32</f>
        <v>0</v>
      </c>
      <c r="G31" s="295" t="e">
        <f>Honorarberechnung!H32</f>
        <v>#DIV/0!</v>
      </c>
      <c r="H31" s="296"/>
      <c r="I31" s="254"/>
      <c r="J31" s="254"/>
      <c r="M31" s="138"/>
      <c r="N31" s="138"/>
      <c r="O31" s="138"/>
      <c r="P31" s="138"/>
      <c r="Q31" s="138"/>
      <c r="R31" s="138"/>
      <c r="S31" s="138"/>
      <c r="T31" s="138"/>
    </row>
    <row r="32" spans="1:20" s="1" customFormat="1" ht="18" customHeight="1" x14ac:dyDescent="0.25">
      <c r="A32" s="53"/>
      <c r="B32" s="54" t="s">
        <v>82</v>
      </c>
      <c r="C32" s="55"/>
      <c r="E32" s="297" t="e">
        <f>SUM(E20:E31)</f>
        <v>#DIV/0!</v>
      </c>
      <c r="F32" s="56"/>
      <c r="G32" s="298" t="e">
        <f>SUM(G20:G31)</f>
        <v>#DIV/0!</v>
      </c>
      <c r="H32" s="298"/>
      <c r="I32" s="254"/>
      <c r="J32" s="254"/>
      <c r="K32" s="254"/>
      <c r="M32" s="138"/>
      <c r="N32" s="138"/>
      <c r="O32" s="138"/>
      <c r="P32" s="138"/>
      <c r="Q32" s="138"/>
      <c r="R32" s="138"/>
      <c r="S32" s="138"/>
      <c r="T32" s="138"/>
    </row>
    <row r="33" spans="1:20" s="1" customFormat="1" ht="11.25" customHeight="1" x14ac:dyDescent="0.25">
      <c r="A33" s="53"/>
      <c r="B33" s="54"/>
      <c r="C33" s="55"/>
      <c r="E33" s="299"/>
      <c r="F33" s="56"/>
      <c r="G33" s="298"/>
      <c r="H33" s="298"/>
      <c r="I33" s="300"/>
      <c r="J33" s="300"/>
      <c r="M33" s="138"/>
      <c r="N33" s="138"/>
      <c r="O33" s="138"/>
      <c r="P33" s="138"/>
      <c r="Q33" s="138"/>
      <c r="R33" s="138"/>
      <c r="S33" s="138"/>
      <c r="T33" s="138"/>
    </row>
    <row r="34" spans="1:20" s="1" customFormat="1" ht="18" customHeight="1" x14ac:dyDescent="0.25">
      <c r="A34" s="53"/>
      <c r="B34" s="54" t="s">
        <v>225</v>
      </c>
      <c r="C34" s="55"/>
      <c r="E34" s="299"/>
      <c r="F34" s="56"/>
      <c r="G34" s="302" t="e">
        <f>Honorarberechnung!I38</f>
        <v>#DIV/0!</v>
      </c>
      <c r="H34" s="298"/>
      <c r="I34" s="300"/>
      <c r="J34" s="300"/>
      <c r="K34" s="303">
        <f>SUM(Personaleinsatzplan!F11:J11,Personaleinsatzplan!F14:J14,Personaleinsatzplan!F17:J17)</f>
        <v>0</v>
      </c>
      <c r="M34" s="138"/>
      <c r="N34" s="138"/>
      <c r="O34" s="138"/>
      <c r="P34" s="138"/>
      <c r="Q34" s="138"/>
      <c r="R34" s="138"/>
      <c r="S34" s="138"/>
      <c r="T34" s="138"/>
    </row>
    <row r="35" spans="1:20" x14ac:dyDescent="0.25">
      <c r="A35" s="44"/>
      <c r="B35" s="44"/>
      <c r="C35" s="44"/>
      <c r="D35" s="126"/>
      <c r="E35" s="44"/>
      <c r="F35" s="44"/>
      <c r="G35" s="1"/>
      <c r="H35" s="139"/>
      <c r="I35" s="1"/>
      <c r="J35" s="1"/>
      <c r="K35" s="1"/>
      <c r="M35" s="289"/>
      <c r="N35" s="289"/>
      <c r="O35" s="289"/>
      <c r="P35" s="289"/>
      <c r="Q35" s="289"/>
      <c r="R35" s="289"/>
      <c r="S35" s="289"/>
      <c r="T35" s="289"/>
    </row>
    <row r="36" spans="1:20" s="1" customFormat="1" ht="10.5" customHeight="1" x14ac:dyDescent="0.25">
      <c r="A36" s="53"/>
      <c r="B36" s="54"/>
      <c r="C36" s="55"/>
      <c r="E36" s="299"/>
      <c r="F36" s="56"/>
      <c r="G36" s="298"/>
      <c r="H36" s="298"/>
      <c r="I36" s="300"/>
      <c r="J36" s="300"/>
      <c r="K36" s="300"/>
      <c r="M36" s="138"/>
      <c r="N36" s="138"/>
      <c r="O36" s="138"/>
      <c r="P36" s="138"/>
      <c r="Q36" s="138"/>
      <c r="R36" s="138"/>
      <c r="S36" s="138"/>
      <c r="T36" s="138"/>
    </row>
    <row r="37" spans="1:20" s="1" customFormat="1" ht="18" customHeight="1" x14ac:dyDescent="0.25">
      <c r="A37" s="53"/>
      <c r="B37" s="54" t="s">
        <v>226</v>
      </c>
      <c r="C37" s="55"/>
      <c r="E37" s="299"/>
      <c r="F37" s="56"/>
      <c r="G37" s="306"/>
      <c r="H37" s="298"/>
      <c r="I37" s="300"/>
      <c r="J37" s="300"/>
      <c r="K37" s="305">
        <f>Personaleinsatzplan!K23+Personaleinsatzplan!K25</f>
        <v>0</v>
      </c>
      <c r="L37" s="52" t="s">
        <v>227</v>
      </c>
      <c r="M37" s="138"/>
      <c r="N37" s="138"/>
      <c r="O37" s="138"/>
      <c r="P37" s="138"/>
      <c r="Q37" s="138"/>
      <c r="R37" s="138"/>
      <c r="S37" s="138"/>
      <c r="T37" s="138"/>
    </row>
    <row r="38" spans="1:20" s="1" customFormat="1" ht="18" customHeight="1" x14ac:dyDescent="0.25">
      <c r="A38" s="53"/>
      <c r="B38" s="54"/>
      <c r="C38" s="55"/>
      <c r="E38" s="299"/>
      <c r="F38" s="56"/>
      <c r="G38" s="298"/>
      <c r="H38" s="298"/>
      <c r="I38" s="300"/>
      <c r="J38" s="300"/>
      <c r="K38" s="300"/>
      <c r="M38" s="138"/>
      <c r="N38" s="138"/>
      <c r="O38" s="138"/>
      <c r="P38" s="138"/>
      <c r="Q38" s="138"/>
      <c r="R38" s="138"/>
      <c r="S38" s="138"/>
      <c r="T38" s="138"/>
    </row>
    <row r="39" spans="1:20" s="1" customFormat="1" ht="18" customHeight="1" x14ac:dyDescent="0.25">
      <c r="A39" s="53"/>
      <c r="B39" s="307" t="s">
        <v>228</v>
      </c>
      <c r="C39" s="55"/>
      <c r="E39" s="299"/>
      <c r="F39" s="56"/>
      <c r="G39" s="298"/>
      <c r="H39" s="298"/>
      <c r="I39" s="300"/>
      <c r="J39" s="300"/>
      <c r="K39" s="302" t="e">
        <f>G34</f>
        <v>#DIV/0!</v>
      </c>
      <c r="M39" s="138"/>
      <c r="N39" s="138"/>
      <c r="O39" s="138"/>
      <c r="P39" s="138"/>
      <c r="Q39" s="138"/>
      <c r="R39" s="138"/>
      <c r="S39" s="138"/>
      <c r="T39" s="138"/>
    </row>
    <row r="40" spans="1:20" x14ac:dyDescent="0.25">
      <c r="A40" s="55"/>
      <c r="B40" s="308" t="s">
        <v>229</v>
      </c>
      <c r="C40" s="156"/>
      <c r="D40" s="156"/>
      <c r="E40" s="156"/>
      <c r="F40" s="156"/>
      <c r="G40" s="255"/>
      <c r="H40" s="256"/>
      <c r="I40" s="309"/>
      <c r="J40" s="309"/>
      <c r="K40" s="302">
        <f>K34+K37</f>
        <v>0</v>
      </c>
      <c r="M40" s="289"/>
      <c r="N40" s="289"/>
      <c r="O40" s="289"/>
      <c r="P40" s="289"/>
      <c r="Q40" s="289"/>
      <c r="R40" s="289"/>
      <c r="S40" s="289"/>
      <c r="T40" s="289"/>
    </row>
    <row r="41" spans="1:20" x14ac:dyDescent="0.25">
      <c r="A41" s="55"/>
      <c r="B41" s="310" t="s">
        <v>126</v>
      </c>
      <c r="C41" s="55"/>
      <c r="D41" s="55"/>
      <c r="E41" s="55"/>
      <c r="F41" s="55"/>
      <c r="G41" s="65"/>
      <c r="H41" s="311"/>
      <c r="I41" s="300"/>
      <c r="J41" s="312" t="s">
        <v>128</v>
      </c>
      <c r="K41" s="304" t="e">
        <f>ABS(K40-K39)</f>
        <v>#DIV/0!</v>
      </c>
      <c r="M41" s="289"/>
      <c r="N41" s="289"/>
      <c r="O41" s="289"/>
      <c r="P41" s="289"/>
      <c r="Q41" s="289"/>
      <c r="R41" s="289"/>
      <c r="S41" s="289"/>
      <c r="T41" s="289"/>
    </row>
    <row r="42" spans="1:20" ht="5.25" customHeight="1" x14ac:dyDescent="0.25">
      <c r="A42" s="55"/>
      <c r="B42" s="313"/>
      <c r="C42" s="55"/>
      <c r="D42" s="55"/>
      <c r="E42" s="55"/>
      <c r="F42" s="55"/>
      <c r="G42" s="65"/>
      <c r="H42" s="311"/>
      <c r="I42" s="300"/>
      <c r="J42" s="300"/>
      <c r="K42" s="300"/>
      <c r="M42" s="289"/>
      <c r="N42" s="289"/>
      <c r="O42" s="289"/>
      <c r="P42" s="289"/>
      <c r="Q42" s="289"/>
      <c r="R42" s="289"/>
      <c r="S42" s="289"/>
      <c r="T42" s="289"/>
    </row>
    <row r="43" spans="1:20" x14ac:dyDescent="0.25">
      <c r="A43" s="39" t="s">
        <v>219</v>
      </c>
    </row>
  </sheetData>
  <mergeCells count="13">
    <mergeCell ref="D3:K3"/>
    <mergeCell ref="D4:K4"/>
    <mergeCell ref="D7:E7"/>
    <mergeCell ref="D8:E8"/>
    <mergeCell ref="D9:E9"/>
    <mergeCell ref="D10:E10"/>
    <mergeCell ref="I20:K27"/>
    <mergeCell ref="D11:E11"/>
    <mergeCell ref="A13:A16"/>
    <mergeCell ref="B13:B16"/>
    <mergeCell ref="D13:G13"/>
    <mergeCell ref="I13:K15"/>
    <mergeCell ref="I16:K16"/>
  </mergeCells>
  <pageMargins left="0.7" right="0.7" top="0.78740157499999996" bottom="0.78740157499999996" header="0.3" footer="0.3"/>
  <pageSetup paperSize="9" scale="7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5"/>
  <sheetViews>
    <sheetView showGridLines="0" workbookViewId="0">
      <selection activeCell="U25" sqref="U25"/>
    </sheetView>
  </sheetViews>
  <sheetFormatPr baseColWidth="10" defaultColWidth="11.44140625" defaultRowHeight="13.2" x14ac:dyDescent="0.25"/>
  <cols>
    <col min="1" max="1" width="12.44140625" style="160" customWidth="1"/>
    <col min="2" max="2" width="5.109375" style="160" customWidth="1"/>
    <col min="3" max="3" width="7.109375" style="160" customWidth="1"/>
    <col min="4" max="6" width="11.44140625" style="160"/>
    <col min="7" max="7" width="2" style="160" customWidth="1"/>
    <col min="8" max="8" width="9.109375" style="160" bestFit="1" customWidth="1"/>
    <col min="9" max="9" width="2" style="160" bestFit="1" customWidth="1"/>
    <col min="10" max="10" width="10.88671875" style="160" bestFit="1" customWidth="1"/>
    <col min="11" max="11" width="2.109375" style="160" bestFit="1" customWidth="1"/>
    <col min="12" max="12" width="14.44140625" style="160" bestFit="1" customWidth="1"/>
    <col min="13" max="16384" width="11.44140625" style="160"/>
  </cols>
  <sheetData>
    <row r="1" spans="1:13" s="230" customFormat="1" ht="17.399999999999999" x14ac:dyDescent="0.3">
      <c r="A1" s="228" t="s">
        <v>198</v>
      </c>
      <c r="B1" s="229"/>
      <c r="C1" s="229"/>
      <c r="D1" s="229"/>
      <c r="E1" s="229"/>
      <c r="F1" s="229"/>
      <c r="G1" s="229"/>
    </row>
    <row r="2" spans="1:13" s="230" customFormat="1" ht="17.399999999999999" x14ac:dyDescent="0.3">
      <c r="A2" s="228"/>
      <c r="B2" s="229"/>
      <c r="C2" s="229"/>
      <c r="D2" s="229"/>
      <c r="E2" s="229"/>
      <c r="F2" s="229"/>
      <c r="G2" s="229"/>
    </row>
    <row r="3" spans="1:13" s="232" customFormat="1" ht="15.6" x14ac:dyDescent="0.3">
      <c r="A3" s="231" t="s">
        <v>53</v>
      </c>
      <c r="B3" s="231"/>
      <c r="C3" s="231"/>
      <c r="D3" s="397"/>
      <c r="E3" s="398"/>
      <c r="F3" s="398"/>
      <c r="G3" s="398"/>
      <c r="H3" s="398"/>
      <c r="I3" s="398"/>
      <c r="J3" s="398"/>
      <c r="K3" s="398"/>
      <c r="L3" s="399"/>
    </row>
    <row r="4" spans="1:13" s="232" customFormat="1" ht="15.6" x14ac:dyDescent="0.3">
      <c r="A4" s="231" t="s">
        <v>54</v>
      </c>
      <c r="B4" s="231"/>
      <c r="C4" s="231"/>
      <c r="D4" s="400"/>
      <c r="E4" s="401"/>
      <c r="F4" s="401"/>
      <c r="G4" s="401"/>
      <c r="H4" s="401"/>
      <c r="I4" s="401"/>
      <c r="J4" s="401"/>
      <c r="K4" s="401"/>
      <c r="L4" s="402"/>
    </row>
    <row r="7" spans="1:13" ht="16.5" customHeight="1" x14ac:dyDescent="0.3">
      <c r="A7" s="386" t="s">
        <v>187</v>
      </c>
      <c r="B7" s="396" t="s">
        <v>178</v>
      </c>
      <c r="C7" s="396"/>
      <c r="D7" s="396"/>
      <c r="E7" s="396"/>
      <c r="F7" s="403"/>
      <c r="G7" s="233"/>
      <c r="H7" s="234" t="s">
        <v>127</v>
      </c>
      <c r="I7" s="392" t="s">
        <v>130</v>
      </c>
      <c r="J7" s="234" t="s">
        <v>129</v>
      </c>
      <c r="K7" s="393" t="s">
        <v>131</v>
      </c>
      <c r="L7" s="394" t="s">
        <v>2</v>
      </c>
      <c r="M7" s="233"/>
    </row>
    <row r="8" spans="1:13" ht="13.8" x14ac:dyDescent="0.25">
      <c r="A8" s="387"/>
      <c r="B8" s="404"/>
      <c r="C8" s="404"/>
      <c r="D8" s="404"/>
      <c r="E8" s="404"/>
      <c r="F8" s="405"/>
      <c r="G8" s="233"/>
      <c r="H8" s="235"/>
      <c r="I8" s="392"/>
      <c r="J8" s="236"/>
      <c r="K8" s="393"/>
      <c r="L8" s="395"/>
      <c r="M8" s="233"/>
    </row>
    <row r="9" spans="1:13" ht="6.75" customHeight="1" x14ac:dyDescent="0.25">
      <c r="A9" s="233"/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7"/>
      <c r="M9" s="233"/>
    </row>
    <row r="10" spans="1:13" ht="17.25" customHeight="1" x14ac:dyDescent="0.3">
      <c r="A10" s="386" t="s">
        <v>188</v>
      </c>
      <c r="B10" s="388" t="s">
        <v>199</v>
      </c>
      <c r="C10" s="388"/>
      <c r="D10" s="388"/>
      <c r="E10" s="388"/>
      <c r="F10" s="389"/>
      <c r="G10" s="233"/>
      <c r="H10" s="234" t="s">
        <v>127</v>
      </c>
      <c r="I10" s="392" t="s">
        <v>130</v>
      </c>
      <c r="J10" s="234" t="s">
        <v>129</v>
      </c>
      <c r="K10" s="393" t="s">
        <v>131</v>
      </c>
      <c r="L10" s="394" t="s">
        <v>2</v>
      </c>
      <c r="M10" s="233"/>
    </row>
    <row r="11" spans="1:13" ht="13.8" x14ac:dyDescent="0.25">
      <c r="A11" s="387"/>
      <c r="B11" s="390"/>
      <c r="C11" s="390"/>
      <c r="D11" s="390"/>
      <c r="E11" s="390"/>
      <c r="F11" s="391"/>
      <c r="G11" s="233"/>
      <c r="H11" s="235"/>
      <c r="I11" s="392"/>
      <c r="J11" s="236"/>
      <c r="K11" s="393"/>
      <c r="L11" s="395"/>
      <c r="M11" s="233"/>
    </row>
    <row r="12" spans="1:13" ht="6" customHeight="1" x14ac:dyDescent="0.25">
      <c r="A12" s="233"/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7"/>
      <c r="M12" s="233"/>
    </row>
    <row r="13" spans="1:13" ht="15.75" customHeight="1" x14ac:dyDescent="0.3">
      <c r="A13" s="386" t="s">
        <v>189</v>
      </c>
      <c r="B13" s="388" t="s">
        <v>179</v>
      </c>
      <c r="C13" s="388"/>
      <c r="D13" s="388"/>
      <c r="E13" s="388"/>
      <c r="F13" s="389"/>
      <c r="G13" s="233"/>
      <c r="H13" s="234" t="s">
        <v>127</v>
      </c>
      <c r="I13" s="392" t="s">
        <v>130</v>
      </c>
      <c r="J13" s="234" t="s">
        <v>129</v>
      </c>
      <c r="K13" s="393" t="s">
        <v>131</v>
      </c>
      <c r="L13" s="394" t="s">
        <v>2</v>
      </c>
      <c r="M13" s="233"/>
    </row>
    <row r="14" spans="1:13" ht="13.8" x14ac:dyDescent="0.25">
      <c r="A14" s="387"/>
      <c r="B14" s="390"/>
      <c r="C14" s="390"/>
      <c r="D14" s="390"/>
      <c r="E14" s="390"/>
      <c r="F14" s="391"/>
      <c r="G14" s="233"/>
      <c r="H14" s="235"/>
      <c r="I14" s="392"/>
      <c r="J14" s="236"/>
      <c r="K14" s="393"/>
      <c r="L14" s="395"/>
      <c r="M14" s="233"/>
    </row>
    <row r="15" spans="1:13" ht="6" customHeight="1" x14ac:dyDescent="0.25">
      <c r="A15" s="233"/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237"/>
      <c r="M15" s="233"/>
    </row>
    <row r="16" spans="1:13" ht="15.75" customHeight="1" x14ac:dyDescent="0.3">
      <c r="A16" s="386" t="s">
        <v>190</v>
      </c>
      <c r="B16" s="396" t="s">
        <v>235</v>
      </c>
      <c r="C16" s="388"/>
      <c r="D16" s="388"/>
      <c r="E16" s="388"/>
      <c r="F16" s="389"/>
      <c r="G16" s="233"/>
      <c r="H16" s="234" t="s">
        <v>127</v>
      </c>
      <c r="I16" s="392" t="s">
        <v>130</v>
      </c>
      <c r="J16" s="234" t="s">
        <v>129</v>
      </c>
      <c r="K16" s="393" t="s">
        <v>131</v>
      </c>
      <c r="L16" s="394" t="s">
        <v>2</v>
      </c>
      <c r="M16" s="233"/>
    </row>
    <row r="17" spans="1:13" ht="13.8" x14ac:dyDescent="0.25">
      <c r="A17" s="387"/>
      <c r="B17" s="390"/>
      <c r="C17" s="390"/>
      <c r="D17" s="390"/>
      <c r="E17" s="390"/>
      <c r="F17" s="391"/>
      <c r="G17" s="233"/>
      <c r="H17" s="235"/>
      <c r="I17" s="392"/>
      <c r="J17" s="236"/>
      <c r="K17" s="393"/>
      <c r="L17" s="395"/>
      <c r="M17" s="233"/>
    </row>
    <row r="18" spans="1:13" ht="6.75" customHeight="1" x14ac:dyDescent="0.25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7"/>
      <c r="M18" s="233"/>
    </row>
    <row r="19" spans="1:13" ht="17.25" customHeight="1" x14ac:dyDescent="0.3">
      <c r="A19" s="386" t="s">
        <v>191</v>
      </c>
      <c r="B19" s="388" t="s">
        <v>236</v>
      </c>
      <c r="C19" s="388"/>
      <c r="D19" s="388"/>
      <c r="E19" s="388"/>
      <c r="F19" s="389"/>
      <c r="G19" s="233"/>
      <c r="H19" s="234" t="s">
        <v>127</v>
      </c>
      <c r="I19" s="392" t="s">
        <v>130</v>
      </c>
      <c r="J19" s="234" t="s">
        <v>129</v>
      </c>
      <c r="K19" s="393" t="s">
        <v>131</v>
      </c>
      <c r="L19" s="394" t="s">
        <v>2</v>
      </c>
      <c r="M19" s="233"/>
    </row>
    <row r="20" spans="1:13" ht="13.8" x14ac:dyDescent="0.25">
      <c r="A20" s="387"/>
      <c r="B20" s="390"/>
      <c r="C20" s="390"/>
      <c r="D20" s="390"/>
      <c r="E20" s="390"/>
      <c r="F20" s="391"/>
      <c r="G20" s="233"/>
      <c r="H20" s="235"/>
      <c r="I20" s="392"/>
      <c r="J20" s="236"/>
      <c r="K20" s="393"/>
      <c r="L20" s="395"/>
      <c r="M20" s="233"/>
    </row>
    <row r="21" spans="1:13" ht="6" customHeight="1" x14ac:dyDescent="0.25">
      <c r="A21" s="233"/>
      <c r="B21" s="233"/>
      <c r="C21" s="233"/>
      <c r="D21" s="233"/>
      <c r="E21" s="233"/>
      <c r="F21" s="233"/>
      <c r="G21" s="233"/>
      <c r="H21" s="233"/>
      <c r="I21" s="233"/>
      <c r="J21" s="233"/>
      <c r="K21" s="233"/>
      <c r="L21" s="237"/>
      <c r="M21" s="233"/>
    </row>
    <row r="22" spans="1:13" ht="17.25" customHeight="1" x14ac:dyDescent="0.3">
      <c r="A22" s="386" t="s">
        <v>192</v>
      </c>
      <c r="B22" s="388" t="s">
        <v>180</v>
      </c>
      <c r="C22" s="388"/>
      <c r="D22" s="388"/>
      <c r="E22" s="388"/>
      <c r="F22" s="389"/>
      <c r="G22" s="233"/>
      <c r="H22" s="234" t="s">
        <v>127</v>
      </c>
      <c r="I22" s="392" t="s">
        <v>130</v>
      </c>
      <c r="J22" s="234" t="s">
        <v>129</v>
      </c>
      <c r="K22" s="393" t="s">
        <v>131</v>
      </c>
      <c r="L22" s="394" t="s">
        <v>2</v>
      </c>
      <c r="M22" s="233"/>
    </row>
    <row r="23" spans="1:13" ht="13.8" x14ac:dyDescent="0.25">
      <c r="A23" s="387"/>
      <c r="B23" s="390"/>
      <c r="C23" s="390"/>
      <c r="D23" s="390"/>
      <c r="E23" s="390"/>
      <c r="F23" s="391"/>
      <c r="G23" s="233"/>
      <c r="H23" s="235"/>
      <c r="I23" s="392"/>
      <c r="J23" s="236"/>
      <c r="K23" s="393"/>
      <c r="L23" s="395"/>
      <c r="M23" s="233"/>
    </row>
    <row r="24" spans="1:13" ht="6" customHeight="1" x14ac:dyDescent="0.25">
      <c r="A24" s="233"/>
      <c r="B24" s="233"/>
      <c r="C24" s="233"/>
      <c r="D24" s="233"/>
      <c r="E24" s="233"/>
      <c r="F24" s="233"/>
      <c r="G24" s="233"/>
      <c r="H24" s="233"/>
      <c r="I24" s="233"/>
      <c r="J24" s="233"/>
      <c r="K24" s="233"/>
      <c r="L24" s="237"/>
      <c r="M24" s="233"/>
    </row>
    <row r="25" spans="1:13" ht="15.75" customHeight="1" x14ac:dyDescent="0.3">
      <c r="A25" s="386" t="s">
        <v>193</v>
      </c>
      <c r="B25" s="388" t="s">
        <v>181</v>
      </c>
      <c r="C25" s="388"/>
      <c r="D25" s="388"/>
      <c r="E25" s="388"/>
      <c r="F25" s="389"/>
      <c r="G25" s="233"/>
      <c r="H25" s="234" t="s">
        <v>127</v>
      </c>
      <c r="I25" s="392" t="s">
        <v>130</v>
      </c>
      <c r="J25" s="234" t="s">
        <v>129</v>
      </c>
      <c r="K25" s="393" t="s">
        <v>131</v>
      </c>
      <c r="L25" s="394" t="s">
        <v>2</v>
      </c>
      <c r="M25" s="233"/>
    </row>
    <row r="26" spans="1:13" ht="13.8" x14ac:dyDescent="0.25">
      <c r="A26" s="387"/>
      <c r="B26" s="390"/>
      <c r="C26" s="390"/>
      <c r="D26" s="390"/>
      <c r="E26" s="390"/>
      <c r="F26" s="391"/>
      <c r="G26" s="233"/>
      <c r="H26" s="235"/>
      <c r="I26" s="392"/>
      <c r="J26" s="236"/>
      <c r="K26" s="393"/>
      <c r="L26" s="395"/>
      <c r="M26" s="233"/>
    </row>
    <row r="27" spans="1:13" ht="6" customHeight="1" x14ac:dyDescent="0.25">
      <c r="A27" s="233"/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7"/>
      <c r="M27" s="233"/>
    </row>
    <row r="28" spans="1:13" ht="15.75" customHeight="1" x14ac:dyDescent="0.3">
      <c r="A28" s="386" t="s">
        <v>194</v>
      </c>
      <c r="B28" s="388" t="s">
        <v>182</v>
      </c>
      <c r="C28" s="388"/>
      <c r="D28" s="388"/>
      <c r="E28" s="388"/>
      <c r="F28" s="389"/>
      <c r="G28" s="233"/>
      <c r="H28" s="234" t="s">
        <v>127</v>
      </c>
      <c r="I28" s="392" t="s">
        <v>130</v>
      </c>
      <c r="J28" s="234" t="s">
        <v>129</v>
      </c>
      <c r="K28" s="393" t="s">
        <v>131</v>
      </c>
      <c r="L28" s="394" t="s">
        <v>2</v>
      </c>
      <c r="M28" s="233"/>
    </row>
    <row r="29" spans="1:13" ht="13.8" x14ac:dyDescent="0.25">
      <c r="A29" s="387"/>
      <c r="B29" s="390"/>
      <c r="C29" s="390"/>
      <c r="D29" s="390"/>
      <c r="E29" s="390"/>
      <c r="F29" s="391"/>
      <c r="G29" s="233"/>
      <c r="H29" s="235"/>
      <c r="I29" s="392"/>
      <c r="J29" s="236"/>
      <c r="K29" s="393"/>
      <c r="L29" s="395"/>
      <c r="M29" s="233"/>
    </row>
    <row r="30" spans="1:13" ht="6" customHeight="1" x14ac:dyDescent="0.25">
      <c r="A30" s="233"/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7"/>
      <c r="M30" s="233"/>
    </row>
    <row r="31" spans="1:13" ht="15.75" customHeight="1" x14ac:dyDescent="0.3">
      <c r="A31" s="386" t="s">
        <v>195</v>
      </c>
      <c r="B31" s="388" t="s">
        <v>183</v>
      </c>
      <c r="C31" s="388"/>
      <c r="D31" s="388"/>
      <c r="E31" s="388"/>
      <c r="F31" s="389"/>
      <c r="G31" s="233"/>
      <c r="H31" s="234" t="s">
        <v>127</v>
      </c>
      <c r="I31" s="392" t="s">
        <v>130</v>
      </c>
      <c r="J31" s="234" t="s">
        <v>129</v>
      </c>
      <c r="K31" s="393" t="s">
        <v>131</v>
      </c>
      <c r="L31" s="394" t="s">
        <v>2</v>
      </c>
      <c r="M31" s="233"/>
    </row>
    <row r="32" spans="1:13" ht="13.8" x14ac:dyDescent="0.25">
      <c r="A32" s="387"/>
      <c r="B32" s="390"/>
      <c r="C32" s="390"/>
      <c r="D32" s="390"/>
      <c r="E32" s="390"/>
      <c r="F32" s="391"/>
      <c r="G32" s="233"/>
      <c r="H32" s="235"/>
      <c r="I32" s="392"/>
      <c r="J32" s="236"/>
      <c r="K32" s="393"/>
      <c r="L32" s="395"/>
      <c r="M32" s="233"/>
    </row>
    <row r="33" spans="1:13" ht="6" customHeight="1" x14ac:dyDescent="0.25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7"/>
      <c r="M33" s="233"/>
    </row>
    <row r="34" spans="1:13" ht="15.75" customHeight="1" x14ac:dyDescent="0.3">
      <c r="A34" s="386" t="s">
        <v>196</v>
      </c>
      <c r="B34" s="388" t="s">
        <v>184</v>
      </c>
      <c r="C34" s="388"/>
      <c r="D34" s="388"/>
      <c r="E34" s="388"/>
      <c r="F34" s="389"/>
      <c r="G34" s="233"/>
      <c r="H34" s="234" t="s">
        <v>127</v>
      </c>
      <c r="I34" s="392" t="s">
        <v>130</v>
      </c>
      <c r="J34" s="234" t="s">
        <v>129</v>
      </c>
      <c r="K34" s="393" t="s">
        <v>131</v>
      </c>
      <c r="L34" s="394" t="s">
        <v>2</v>
      </c>
      <c r="M34" s="233"/>
    </row>
    <row r="35" spans="1:13" ht="13.8" x14ac:dyDescent="0.25">
      <c r="A35" s="387"/>
      <c r="B35" s="390"/>
      <c r="C35" s="390"/>
      <c r="D35" s="390"/>
      <c r="E35" s="390"/>
      <c r="F35" s="391"/>
      <c r="G35" s="233"/>
      <c r="H35" s="235"/>
      <c r="I35" s="392"/>
      <c r="J35" s="236"/>
      <c r="K35" s="393"/>
      <c r="L35" s="395"/>
      <c r="M35" s="233"/>
    </row>
    <row r="36" spans="1:13" ht="6.75" customHeight="1" x14ac:dyDescent="0.25">
      <c r="A36" s="233"/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7"/>
      <c r="M36" s="233"/>
    </row>
    <row r="37" spans="1:13" ht="17.25" customHeight="1" x14ac:dyDescent="0.3">
      <c r="A37" s="386" t="s">
        <v>197</v>
      </c>
      <c r="B37" s="388" t="s">
        <v>185</v>
      </c>
      <c r="C37" s="388"/>
      <c r="D37" s="388"/>
      <c r="E37" s="388"/>
      <c r="F37" s="389"/>
      <c r="G37" s="233"/>
      <c r="H37" s="234" t="s">
        <v>127</v>
      </c>
      <c r="I37" s="392" t="s">
        <v>130</v>
      </c>
      <c r="J37" s="234" t="s">
        <v>129</v>
      </c>
      <c r="K37" s="393" t="s">
        <v>131</v>
      </c>
      <c r="L37" s="394" t="s">
        <v>2</v>
      </c>
      <c r="M37" s="233"/>
    </row>
    <row r="38" spans="1:13" ht="13.8" x14ac:dyDescent="0.25">
      <c r="A38" s="387"/>
      <c r="B38" s="390"/>
      <c r="C38" s="390"/>
      <c r="D38" s="390"/>
      <c r="E38" s="390"/>
      <c r="F38" s="391"/>
      <c r="G38" s="233"/>
      <c r="H38" s="235"/>
      <c r="I38" s="392"/>
      <c r="J38" s="236"/>
      <c r="K38" s="393"/>
      <c r="L38" s="395"/>
      <c r="M38" s="233"/>
    </row>
    <row r="39" spans="1:13" ht="6" customHeight="1" x14ac:dyDescent="0.25">
      <c r="A39" s="233"/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7"/>
      <c r="M39" s="233"/>
    </row>
    <row r="40" spans="1:13" ht="15.75" customHeight="1" x14ac:dyDescent="0.3">
      <c r="A40" s="386" t="s">
        <v>237</v>
      </c>
      <c r="B40" s="388" t="s">
        <v>238</v>
      </c>
      <c r="C40" s="388"/>
      <c r="D40" s="388"/>
      <c r="E40" s="388"/>
      <c r="F40" s="389"/>
      <c r="G40" s="233"/>
      <c r="H40" s="234" t="s">
        <v>127</v>
      </c>
      <c r="I40" s="392" t="s">
        <v>130</v>
      </c>
      <c r="J40" s="234" t="s">
        <v>129</v>
      </c>
      <c r="K40" s="393" t="s">
        <v>131</v>
      </c>
      <c r="L40" s="394" t="s">
        <v>2</v>
      </c>
      <c r="M40" s="233"/>
    </row>
    <row r="41" spans="1:13" ht="13.8" x14ac:dyDescent="0.25">
      <c r="A41" s="387"/>
      <c r="B41" s="390"/>
      <c r="C41" s="390"/>
      <c r="D41" s="390"/>
      <c r="E41" s="390"/>
      <c r="F41" s="391"/>
      <c r="G41" s="233"/>
      <c r="H41" s="235"/>
      <c r="I41" s="392"/>
      <c r="J41" s="236"/>
      <c r="K41" s="393"/>
      <c r="L41" s="395"/>
      <c r="M41" s="233"/>
    </row>
    <row r="42" spans="1:13" ht="11.25" customHeight="1" x14ac:dyDescent="0.25">
      <c r="A42" s="233"/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7"/>
      <c r="M42" s="233"/>
    </row>
    <row r="43" spans="1:13" s="242" customFormat="1" ht="21" customHeight="1" x14ac:dyDescent="0.25">
      <c r="A43" s="238" t="s">
        <v>114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40" t="s">
        <v>2</v>
      </c>
      <c r="M43" s="241"/>
    </row>
    <row r="44" spans="1:13" ht="9.75" customHeight="1" x14ac:dyDescent="0.25">
      <c r="A44" s="233"/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</row>
    <row r="45" spans="1:13" x14ac:dyDescent="0.25">
      <c r="A45" s="243" t="s">
        <v>186</v>
      </c>
    </row>
  </sheetData>
  <mergeCells count="62">
    <mergeCell ref="A19:A20"/>
    <mergeCell ref="B19:F20"/>
    <mergeCell ref="I19:I20"/>
    <mergeCell ref="K19:K20"/>
    <mergeCell ref="L19:L20"/>
    <mergeCell ref="D3:L3"/>
    <mergeCell ref="D4:L4"/>
    <mergeCell ref="A7:A8"/>
    <mergeCell ref="B7:F8"/>
    <mergeCell ref="I7:I8"/>
    <mergeCell ref="K7:K8"/>
    <mergeCell ref="L7:L8"/>
    <mergeCell ref="A13:A14"/>
    <mergeCell ref="B13:F14"/>
    <mergeCell ref="I13:I14"/>
    <mergeCell ref="K13:K14"/>
    <mergeCell ref="L13:L14"/>
    <mergeCell ref="A10:A11"/>
    <mergeCell ref="B10:F11"/>
    <mergeCell ref="I10:I11"/>
    <mergeCell ref="K10:K11"/>
    <mergeCell ref="L10:L11"/>
    <mergeCell ref="A22:A23"/>
    <mergeCell ref="B22:F23"/>
    <mergeCell ref="I22:I23"/>
    <mergeCell ref="K22:K23"/>
    <mergeCell ref="L22:L23"/>
    <mergeCell ref="A16:A17"/>
    <mergeCell ref="B16:F17"/>
    <mergeCell ref="I16:I17"/>
    <mergeCell ref="K16:K17"/>
    <mergeCell ref="L16:L17"/>
    <mergeCell ref="A28:A29"/>
    <mergeCell ref="B28:F29"/>
    <mergeCell ref="I28:I29"/>
    <mergeCell ref="K28:K29"/>
    <mergeCell ref="L28:L29"/>
    <mergeCell ref="A25:A26"/>
    <mergeCell ref="B25:F26"/>
    <mergeCell ref="I25:I26"/>
    <mergeCell ref="K25:K26"/>
    <mergeCell ref="L25:L26"/>
    <mergeCell ref="A34:A35"/>
    <mergeCell ref="B34:F35"/>
    <mergeCell ref="I34:I35"/>
    <mergeCell ref="K34:K35"/>
    <mergeCell ref="L34:L35"/>
    <mergeCell ref="A31:A32"/>
    <mergeCell ref="B31:F32"/>
    <mergeCell ref="I31:I32"/>
    <mergeCell ref="K31:K32"/>
    <mergeCell ref="L31:L32"/>
    <mergeCell ref="A40:A41"/>
    <mergeCell ref="B40:F41"/>
    <mergeCell ref="I40:I41"/>
    <mergeCell ref="K40:K41"/>
    <mergeCell ref="L40:L41"/>
    <mergeCell ref="A37:A38"/>
    <mergeCell ref="B37:F38"/>
    <mergeCell ref="I37:I38"/>
    <mergeCell ref="K37:K38"/>
    <mergeCell ref="L37:L38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6</vt:i4>
      </vt:variant>
    </vt:vector>
  </HeadingPairs>
  <TitlesOfParts>
    <vt:vector size="15" baseType="lpstr">
      <vt:lpstr>Eingabe Stundensatz</vt:lpstr>
      <vt:lpstr>Projektannahmen</vt:lpstr>
      <vt:lpstr>Leistungsumfang</vt:lpstr>
      <vt:lpstr>Terminplan</vt:lpstr>
      <vt:lpstr>Projektklassenfaktor</vt:lpstr>
      <vt:lpstr>Personaleinsatzplan</vt:lpstr>
      <vt:lpstr>Honorarberechnung</vt:lpstr>
      <vt:lpstr>Plausibilitätsprüfung</vt:lpstr>
      <vt:lpstr>LV</vt:lpstr>
      <vt:lpstr>Terminplan!_ftn1</vt:lpstr>
      <vt:lpstr>Honorarberechnung!Druckbereich</vt:lpstr>
      <vt:lpstr>Leistungsumfang!Druckbereich</vt:lpstr>
      <vt:lpstr>Projektklassenfaktor!Druckbereich</vt:lpstr>
      <vt:lpstr>Terminplan!Druckbereich</vt:lpstr>
      <vt:lpstr>Projektklassenfaktor!Drucktitel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Stempkowski</dc:creator>
  <cp:lastModifiedBy>Evelin.Waldauer</cp:lastModifiedBy>
  <cp:lastPrinted>2011-11-17T19:29:27Z</cp:lastPrinted>
  <dcterms:created xsi:type="dcterms:W3CDTF">2005-07-25T10:35:30Z</dcterms:created>
  <dcterms:modified xsi:type="dcterms:W3CDTF">2019-02-26T09:26:30Z</dcterms:modified>
</cp:coreProperties>
</file>