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3" documentId="8_{0910F30A-68AF-416A-B23F-A4CAB799DDA2}" xr6:coauthVersionLast="40" xr6:coauthVersionMax="40" xr10:uidLastSave="{18AC1DAE-FF8D-4842-8A13-8CAC511E7ACA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24" r:id="rId3"/>
    <sheet name="Terminplan" sheetId="33" r:id="rId4"/>
    <sheet name="Projektklassenfaktor" sheetId="18" r:id="rId5"/>
    <sheet name="Personaleinsatzplan" sheetId="35" r:id="rId6"/>
    <sheet name="Plausibilitätsprüfung" sheetId="39" r:id="rId7"/>
    <sheet name="Honorarermittlung" sheetId="49" r:id="rId8"/>
    <sheet name="LV" sheetId="63" r:id="rId9"/>
  </sheets>
  <definedNames>
    <definedName name="_ftn1" localSheetId="3">Terminplan!$A$17</definedName>
    <definedName name="_ftnref1" localSheetId="3">Terminplan!#REF!</definedName>
    <definedName name="_xlnm.Print_Area" localSheetId="2">Leistungsumfang!$A$1:$I$37</definedName>
    <definedName name="_xlnm.Print_Area" localSheetId="5">Personaleinsatzplan!$A$1:$Z$100</definedName>
    <definedName name="_xlnm.Print_Area" localSheetId="6">Plausibilitätsprüfung!$A$1:$K$62</definedName>
    <definedName name="_xlnm.Print_Area" localSheetId="4">Projektklassenfaktor!$A:$H</definedName>
    <definedName name="_xlnm.Print_Area" localSheetId="3">Terminplan!$A$1:$AB$16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9" i="35" l="1"/>
  <c r="AD29" i="35" s="1"/>
  <c r="AE29" i="35"/>
  <c r="AF29" i="35" s="1"/>
  <c r="AG29" i="35"/>
  <c r="AH29" i="35"/>
  <c r="AI29" i="35"/>
  <c r="AJ29" i="35"/>
  <c r="AK29" i="35"/>
  <c r="AL29" i="35" s="1"/>
  <c r="AM29" i="35"/>
  <c r="AN29" i="35" s="1"/>
  <c r="AO29" i="35"/>
  <c r="AP29" i="35"/>
  <c r="AQ29" i="35"/>
  <c r="AR29" i="35" s="1"/>
  <c r="AS29" i="35"/>
  <c r="AT29" i="35" s="1"/>
  <c r="AU29" i="35"/>
  <c r="AV29" i="35" s="1"/>
  <c r="AW29" i="35"/>
  <c r="AX29" i="35" s="1"/>
  <c r="AY29" i="35"/>
  <c r="AZ29" i="35"/>
  <c r="BA29" i="35"/>
  <c r="BB29" i="35" s="1"/>
  <c r="BC29" i="35"/>
  <c r="BD29" i="35"/>
  <c r="BE29" i="35"/>
  <c r="BF29" i="35" s="1"/>
  <c r="BG29" i="35"/>
  <c r="BH29" i="35"/>
  <c r="AC30" i="35"/>
  <c r="AD30" i="35" s="1"/>
  <c r="AE30" i="35"/>
  <c r="AF30" i="35"/>
  <c r="AG30" i="35"/>
  <c r="AH30" i="35" s="1"/>
  <c r="AI30" i="35"/>
  <c r="AJ30" i="35" s="1"/>
  <c r="AK30" i="35"/>
  <c r="AL30" i="35" s="1"/>
  <c r="AM30" i="35"/>
  <c r="AN30" i="35" s="1"/>
  <c r="AO30" i="35"/>
  <c r="AP30" i="35"/>
  <c r="AQ30" i="35"/>
  <c r="AR30" i="35" s="1"/>
  <c r="AS30" i="35"/>
  <c r="AT30" i="35" s="1"/>
  <c r="AU30" i="35"/>
  <c r="AV30" i="35"/>
  <c r="AW30" i="35"/>
  <c r="AX30" i="35"/>
  <c r="AY30" i="35"/>
  <c r="AZ30" i="35" s="1"/>
  <c r="BA30" i="35"/>
  <c r="BB30" i="35" s="1"/>
  <c r="BC30" i="35"/>
  <c r="BD30" i="35"/>
  <c r="BE30" i="35"/>
  <c r="BF30" i="35" s="1"/>
  <c r="BG30" i="35"/>
  <c r="BH30" i="35"/>
  <c r="AC31" i="35"/>
  <c r="AD31" i="35" s="1"/>
  <c r="AE31" i="35"/>
  <c r="AF31" i="35" s="1"/>
  <c r="AG31" i="35"/>
  <c r="AH31" i="35"/>
  <c r="AI31" i="35"/>
  <c r="AJ31" i="35"/>
  <c r="AK31" i="35"/>
  <c r="AL31" i="35" s="1"/>
  <c r="AM31" i="35"/>
  <c r="AN31" i="35" s="1"/>
  <c r="AO31" i="35"/>
  <c r="AP31" i="35"/>
  <c r="AQ31" i="35"/>
  <c r="AR31" i="35" s="1"/>
  <c r="AS31" i="35"/>
  <c r="AT31" i="35" s="1"/>
  <c r="AU31" i="35"/>
  <c r="AV31" i="35" s="1"/>
  <c r="AW31" i="35"/>
  <c r="AX31" i="35" s="1"/>
  <c r="AY31" i="35"/>
  <c r="AZ31" i="35"/>
  <c r="BA31" i="35"/>
  <c r="BB31" i="35" s="1"/>
  <c r="BC31" i="35"/>
  <c r="BD31" i="35"/>
  <c r="BE31" i="35"/>
  <c r="BF31" i="35" s="1"/>
  <c r="BG31" i="35"/>
  <c r="BH31" i="35"/>
  <c r="F20" i="39"/>
  <c r="G20" i="39" s="1"/>
  <c r="D23" i="39"/>
  <c r="E21" i="39"/>
  <c r="N10" i="49"/>
  <c r="N13" i="49"/>
  <c r="F21" i="39"/>
  <c r="G21" i="39" s="1"/>
  <c r="F22" i="39"/>
  <c r="G22" i="39" s="1"/>
  <c r="F30" i="39"/>
  <c r="G30" i="39" s="1"/>
  <c r="F31" i="39"/>
  <c r="F29" i="39"/>
  <c r="G29" i="39" s="1"/>
  <c r="F39" i="39"/>
  <c r="G39" i="39" s="1"/>
  <c r="F40" i="39"/>
  <c r="G40" i="39" s="1"/>
  <c r="F48" i="39"/>
  <c r="G48" i="39" s="1"/>
  <c r="F49" i="39"/>
  <c r="G49" i="39" s="1"/>
  <c r="F57" i="39"/>
  <c r="G57" i="39" s="1"/>
  <c r="F58" i="39"/>
  <c r="G58" i="39"/>
  <c r="F56" i="39"/>
  <c r="G56" i="39" s="1"/>
  <c r="F18" i="39"/>
  <c r="F27" i="39"/>
  <c r="F54" i="39"/>
  <c r="D32" i="39"/>
  <c r="E31" i="39"/>
  <c r="G31" i="39"/>
  <c r="F16" i="35"/>
  <c r="F17" i="35" s="1"/>
  <c r="G16" i="35"/>
  <c r="G17" i="35" s="1"/>
  <c r="H16" i="35"/>
  <c r="H17" i="35" s="1"/>
  <c r="I16" i="35"/>
  <c r="I17" i="35" s="1"/>
  <c r="J16" i="35"/>
  <c r="J17" i="35" s="1"/>
  <c r="K16" i="35"/>
  <c r="K17" i="35" s="1"/>
  <c r="L16" i="35"/>
  <c r="L17" i="35" s="1"/>
  <c r="F13" i="35"/>
  <c r="F14" i="35"/>
  <c r="G13" i="35"/>
  <c r="G14" i="35" s="1"/>
  <c r="H13" i="35"/>
  <c r="H14" i="35" s="1"/>
  <c r="I13" i="35"/>
  <c r="I14" i="35" s="1"/>
  <c r="J13" i="35"/>
  <c r="J14" i="35"/>
  <c r="K13" i="35"/>
  <c r="K14" i="35" s="1"/>
  <c r="L13" i="35"/>
  <c r="L14" i="35" s="1"/>
  <c r="F10" i="35"/>
  <c r="F11" i="35" s="1"/>
  <c r="G10" i="35"/>
  <c r="G11" i="35" s="1"/>
  <c r="H10" i="35"/>
  <c r="H11" i="35" s="1"/>
  <c r="I10" i="35"/>
  <c r="I11" i="35" s="1"/>
  <c r="J10" i="35"/>
  <c r="J11" i="35" s="1"/>
  <c r="K10" i="35"/>
  <c r="K11" i="35" s="1"/>
  <c r="L10" i="35"/>
  <c r="L11" i="35" s="1"/>
  <c r="D27" i="18"/>
  <c r="F39" i="24"/>
  <c r="D11" i="39" s="1"/>
  <c r="D4" i="18"/>
  <c r="D19" i="18"/>
  <c r="B8" i="55"/>
  <c r="D4" i="39"/>
  <c r="D3" i="49"/>
  <c r="N19" i="49"/>
  <c r="N22" i="49"/>
  <c r="N16" i="49"/>
  <c r="D59" i="39"/>
  <c r="E58" i="39" s="1"/>
  <c r="F45" i="39"/>
  <c r="F36" i="39"/>
  <c r="X10" i="35"/>
  <c r="X11" i="35" s="1"/>
  <c r="D50" i="39"/>
  <c r="E48" i="39" s="1"/>
  <c r="E47" i="39"/>
  <c r="E50" i="39" s="1"/>
  <c r="F38" i="39"/>
  <c r="G38" i="39"/>
  <c r="F47" i="39"/>
  <c r="G47" i="39" s="1"/>
  <c r="D41" i="39"/>
  <c r="E40" i="39" s="1"/>
  <c r="X13" i="35"/>
  <c r="X14" i="35"/>
  <c r="V16" i="35"/>
  <c r="V17" i="35" s="1"/>
  <c r="C12" i="18"/>
  <c r="D12" i="18"/>
  <c r="E12" i="18"/>
  <c r="C19" i="18"/>
  <c r="E19" i="18"/>
  <c r="C27" i="18"/>
  <c r="E27" i="18"/>
  <c r="C34" i="18"/>
  <c r="D34" i="18"/>
  <c r="E34" i="18"/>
  <c r="D27" i="24"/>
  <c r="D33" i="24"/>
  <c r="M10" i="35"/>
  <c r="M11" i="35" s="1"/>
  <c r="V10" i="35"/>
  <c r="V11" i="35" s="1"/>
  <c r="S16" i="35"/>
  <c r="S17" i="35" s="1"/>
  <c r="W16" i="35"/>
  <c r="W17" i="35"/>
  <c r="D7" i="39"/>
  <c r="E56" i="39"/>
  <c r="E59" i="39" s="1"/>
  <c r="R13" i="35"/>
  <c r="R14" i="35" s="1"/>
  <c r="N10" i="35"/>
  <c r="N11" i="35" s="1"/>
  <c r="Q13" i="35"/>
  <c r="Q14" i="35"/>
  <c r="Q16" i="35"/>
  <c r="Q17" i="35" s="1"/>
  <c r="S13" i="35"/>
  <c r="S14" i="35" s="1"/>
  <c r="W13" i="35"/>
  <c r="W14" i="35" s="1"/>
  <c r="M13" i="35"/>
  <c r="M14" i="35" s="1"/>
  <c r="U13" i="35"/>
  <c r="U14" i="35" s="1"/>
  <c r="V13" i="35"/>
  <c r="V14" i="35" s="1"/>
  <c r="P13" i="35"/>
  <c r="P14" i="35" s="1"/>
  <c r="O13" i="35"/>
  <c r="O14" i="35" s="1"/>
  <c r="T13" i="35"/>
  <c r="T14" i="35"/>
  <c r="S10" i="35"/>
  <c r="S11" i="35" s="1"/>
  <c r="N13" i="35"/>
  <c r="N14" i="35" s="1"/>
  <c r="M16" i="35"/>
  <c r="M17" i="35" s="1"/>
  <c r="N16" i="35"/>
  <c r="N17" i="35"/>
  <c r="U10" i="35"/>
  <c r="U11" i="35"/>
  <c r="R16" i="35"/>
  <c r="R17" i="35"/>
  <c r="R10" i="35"/>
  <c r="R11" i="35" s="1"/>
  <c r="T16" i="35"/>
  <c r="T17" i="35"/>
  <c r="Q10" i="35"/>
  <c r="Q11" i="35"/>
  <c r="O10" i="35"/>
  <c r="O11" i="35"/>
  <c r="O16" i="35"/>
  <c r="O17" i="35" s="1"/>
  <c r="W10" i="35"/>
  <c r="P16" i="35"/>
  <c r="P17" i="35" s="1"/>
  <c r="U16" i="35"/>
  <c r="U17" i="35"/>
  <c r="X16" i="35"/>
  <c r="X17" i="35" s="1"/>
  <c r="T10" i="35"/>
  <c r="T11" i="35" s="1"/>
  <c r="P10" i="35"/>
  <c r="P11" i="35" s="1"/>
  <c r="D3" i="39"/>
  <c r="W11" i="35"/>
  <c r="E39" i="39"/>
  <c r="E49" i="39"/>
  <c r="E30" i="39"/>
  <c r="E22" i="39"/>
  <c r="E20" i="39"/>
  <c r="E23" i="39" s="1"/>
  <c r="E29" i="39"/>
  <c r="E32" i="39" s="1"/>
  <c r="D4" i="49"/>
  <c r="E38" i="39" l="1"/>
  <c r="E41" i="39" s="1"/>
  <c r="D39" i="18"/>
  <c r="D41" i="18" s="1"/>
  <c r="D8" i="39" s="1"/>
  <c r="G21" i="35"/>
  <c r="G20" i="35"/>
  <c r="D25" i="39" s="1"/>
  <c r="K43" i="39"/>
  <c r="AE8" i="35"/>
  <c r="K25" i="39"/>
  <c r="W21" i="35"/>
  <c r="J54" i="39" s="1"/>
  <c r="I56" i="39" s="1"/>
  <c r="J21" i="35"/>
  <c r="J10" i="49"/>
  <c r="W20" i="35"/>
  <c r="H22" i="49" s="1"/>
  <c r="M20" i="35"/>
  <c r="D43" i="39" s="1"/>
  <c r="H16" i="49"/>
  <c r="H10" i="49"/>
  <c r="K52" i="39"/>
  <c r="J20" i="35"/>
  <c r="K34" i="39"/>
  <c r="K61" i="39"/>
  <c r="S20" i="35"/>
  <c r="M21" i="35"/>
  <c r="I58" i="39"/>
  <c r="S21" i="35"/>
  <c r="AD8" i="35"/>
  <c r="E57" i="39"/>
  <c r="AC8" i="35"/>
  <c r="K58" i="39" l="1"/>
  <c r="J13" i="49"/>
  <c r="J27" i="39"/>
  <c r="J18" i="39"/>
  <c r="K22" i="39" s="1"/>
  <c r="J22" i="49"/>
  <c r="L22" i="49" s="1"/>
  <c r="P21" i="49" s="1"/>
  <c r="K63" i="39"/>
  <c r="K66" i="39" s="1"/>
  <c r="D61" i="39"/>
  <c r="J36" i="39"/>
  <c r="J16" i="49"/>
  <c r="L16" i="49" s="1"/>
  <c r="P15" i="49" s="1"/>
  <c r="H13" i="49"/>
  <c r="L13" i="49" s="1"/>
  <c r="P12" i="49" s="1"/>
  <c r="D34" i="39"/>
  <c r="H19" i="49"/>
  <c r="D52" i="39"/>
  <c r="J19" i="49"/>
  <c r="J45" i="39"/>
  <c r="L10" i="49"/>
  <c r="P9" i="49" s="1"/>
  <c r="P24" i="49" s="1"/>
  <c r="P28" i="49" s="1"/>
  <c r="I20" i="39" l="1"/>
  <c r="I31" i="39"/>
  <c r="K31" i="39"/>
  <c r="I29" i="39"/>
  <c r="I22" i="39"/>
  <c r="D63" i="39"/>
  <c r="K65" i="39" s="1"/>
  <c r="K67" i="39" s="1"/>
  <c r="K49" i="39"/>
  <c r="I49" i="39"/>
  <c r="I47" i="39"/>
  <c r="L19" i="49"/>
  <c r="P18" i="49" s="1"/>
  <c r="K40" i="39"/>
  <c r="I38" i="39"/>
  <c r="I40" i="39"/>
  <c r="P30" i="49"/>
  <c r="P32" i="49" s="1"/>
</calcChain>
</file>

<file path=xl/sharedStrings.xml><?xml version="1.0" encoding="utf-8"?>
<sst xmlns="http://schemas.openxmlformats.org/spreadsheetml/2006/main" count="475" uniqueCount="213">
  <si>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</si>
  <si>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</si>
  <si>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</si>
  <si>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</si>
  <si>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</si>
  <si>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</si>
  <si>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</si>
  <si>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</si>
  <si>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</si>
  <si>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</si>
  <si>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</si>
  <si>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</si>
  <si>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</si>
  <si>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</si>
  <si>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</si>
  <si>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</si>
  <si>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</si>
  <si>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</si>
  <si>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</si>
  <si>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</si>
  <si>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</si>
  <si>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</si>
  <si>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</si>
  <si>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</si>
  <si>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</si>
  <si>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</si>
  <si>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</si>
  <si>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</si>
  <si>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</si>
  <si>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</si>
  <si>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</si>
  <si>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</si>
  <si>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</si>
  <si>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</si>
  <si>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</si>
  <si>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</si>
  <si>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</si>
  <si>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</si>
  <si>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</si>
  <si>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</si>
  <si>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</si>
  <si>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</si>
  <si>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</si>
  <si>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</si>
  <si>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</si>
  <si>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</si>
  <si>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</si>
  <si>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</si>
  <si>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</si>
  <si>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</si>
  <si>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</si>
  <si>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</si>
  <si>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</si>
  <si>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</si>
  <si>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</si>
  <si>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</si>
  <si>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</si>
  <si>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</si>
  <si>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</si>
  <si>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Summe zivilrechtl. Preis</t>
  </si>
  <si>
    <t>€/h  (inkl. aller Zuschläge)</t>
  </si>
  <si>
    <t>siehe eigenes Ermittlungsblatt</t>
  </si>
  <si>
    <t>Erläuterung</t>
  </si>
  <si>
    <t>Summe Angebotspreis</t>
  </si>
  <si>
    <t>Erläuterungen</t>
  </si>
  <si>
    <t>Punkte</t>
  </si>
  <si>
    <t>Phase 3: Ausführungsvorbereitung</t>
  </si>
  <si>
    <t>Phase 5: Projektabschluss</t>
  </si>
  <si>
    <t>Phase 4: Ausführung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</si>
  <si>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</si>
  <si>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</si>
  <si>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</si>
  <si>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</si>
  <si>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</si>
  <si>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</si>
  <si>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</si>
  <si>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</si>
  <si>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</si>
  <si>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</si>
  <si>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</si>
  <si>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</si>
  <si>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</si>
  <si>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</si>
  <si>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</si>
  <si>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</si>
  <si>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</si>
  <si>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</si>
  <si>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</si>
  <si>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</si>
  <si>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</si>
  <si>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</si>
  <si>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</si>
  <si>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</si>
  <si>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</si>
  <si>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</si>
  <si>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</si>
  <si>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</si>
  <si>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</si>
  <si>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</si>
  <si>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</si>
  <si>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</si>
  <si>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</si>
  <si>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</si>
  <si>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</si>
  <si>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</si>
  <si>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</si>
  <si>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</si>
  <si>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</si>
  <si>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</si>
  <si>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</si>
  <si>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Ausführungs-vorbereitung</t>
  </si>
  <si>
    <t>Projektvorbereitung</t>
  </si>
  <si>
    <t>Planung</t>
  </si>
  <si>
    <t>Projekt-vorbereitung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</si>
  <si>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</si>
  <si>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</si>
  <si>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</si>
  <si>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</si>
  <si>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</si>
  <si>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</si>
  <si>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</si>
  <si>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</si>
  <si>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</si>
  <si>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</si>
  <si>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Leistungsumfang [%]</t>
  </si>
  <si>
    <t>Verteilung Prozent</t>
  </si>
  <si>
    <t>Kosten je Monat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</si>
  <si>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</si>
  <si>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</si>
  <si>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</si>
  <si>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</si>
  <si>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</si>
  <si>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</si>
  <si>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</si>
  <si>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</si>
  <si>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</si>
  <si>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</si>
  <si>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</si>
  <si>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</si>
  <si>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</si>
  <si>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</si>
  <si>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</si>
  <si>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</si>
  <si>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</si>
  <si>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</si>
  <si>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</si>
  <si>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</si>
  <si>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</si>
  <si>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</si>
  <si>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</si>
  <si>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</si>
  <si>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</si>
  <si>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</si>
  <si>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</si>
  <si>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</si>
  <si>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</si>
  <si>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Allg. Beschreibung</t>
  </si>
  <si>
    <t>Euro</t>
  </si>
  <si>
    <t>m² BGF</t>
  </si>
  <si>
    <t>Kostenkennwert</t>
  </si>
  <si>
    <t>€/m² BGF</t>
  </si>
  <si>
    <t>DATEN für Diagramm</t>
  </si>
  <si>
    <t>EINGABE STUNDENSATZ</t>
  </si>
  <si>
    <t>Mittlerer Stundensatz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</si>
  <si>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</si>
  <si>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</si>
  <si>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</si>
  <si>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</si>
  <si>
    <t>Leistungszeitraum PL u. PS</t>
  </si>
  <si>
    <t>Phase 1: Projektvorbereitung</t>
  </si>
  <si>
    <t>1.1</t>
  </si>
  <si>
    <t>1.2</t>
  </si>
  <si>
    <t>Organisation, Information &amp; Qualität</t>
  </si>
  <si>
    <t>Kostenmanagement</t>
  </si>
  <si>
    <t>Terminmanagement</t>
  </si>
  <si>
    <t>1.3</t>
  </si>
  <si>
    <t>Phase 2: Planung</t>
  </si>
  <si>
    <t>ANALYSE DES LEISTUNGSUMFANGES DER PL</t>
  </si>
  <si>
    <t>Komplexität der PM-Leistung</t>
  </si>
  <si>
    <t>Zeitausmaß für Planung</t>
  </si>
  <si>
    <t>ERMITTLUNG DES PROJEKTKLASSENFAKTORS (PM)</t>
  </si>
  <si>
    <t>PL PPH 3 Ausführungsvorbereitung  *</t>
  </si>
  <si>
    <t>PL PPH 1 Projektvorbereitung  *</t>
  </si>
  <si>
    <t>PL PPH 2 Planung  *</t>
  </si>
  <si>
    <t>Pos. 5</t>
  </si>
  <si>
    <t>Pos. 6</t>
  </si>
  <si>
    <t>PL PPH 4 Ausführung  *</t>
  </si>
  <si>
    <t>PL PPH 5 Projektabschluss  *</t>
  </si>
  <si>
    <t>* PL Leistungsumfang lt. Leistungsbild</t>
  </si>
  <si>
    <t>Ausf.-vorb.</t>
  </si>
  <si>
    <t>LEISTUNGSVERZEICHNIS</t>
  </si>
  <si>
    <t>Stundensatz Leiter</t>
  </si>
  <si>
    <t>Stundensatz Fachkräfte in gehobener Stellung</t>
  </si>
  <si>
    <t>Stundensatz Fachkräfte</t>
  </si>
  <si>
    <t>Stundensatz Gehilfe</t>
  </si>
  <si>
    <t>PROJEKTLEITUNG TEILLEISTUNGEN</t>
  </si>
  <si>
    <t>A. 1.1.</t>
  </si>
  <si>
    <t>Zieldefinition und -verfolgung</t>
  </si>
  <si>
    <t>Organisationsmanagement</t>
  </si>
  <si>
    <t>Planungsmanagement</t>
  </si>
  <si>
    <t>Ausschreibung &amp; Vertragsmanagement</t>
  </si>
  <si>
    <t>Informationsmanagement</t>
  </si>
  <si>
    <t>Behördenmanagement</t>
  </si>
  <si>
    <t>Risikomanagement</t>
  </si>
  <si>
    <t>A. 1.2.</t>
  </si>
  <si>
    <t>A. 1.3.</t>
  </si>
  <si>
    <t>Projekt-entwicklung</t>
  </si>
  <si>
    <t>Bauvorbereitung</t>
  </si>
  <si>
    <t>Rohbau</t>
  </si>
  <si>
    <t>Ausbau</t>
  </si>
  <si>
    <t>Gewähr-leistung</t>
  </si>
  <si>
    <t>Leistung erforderlich</t>
  </si>
  <si>
    <t>Leistung nach Anlass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</si>
</sst>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_ ;[Red]\-#,##0\ "/>
    <numFmt numFmtId="168" formatCode="#,##0.0_ ;[Red]\-#,##0.0\ "/>
    <numFmt numFmtId="169" formatCode="#,##0.00\ &quot;€&quot;"/>
    <numFmt numFmtId="170" formatCode="#,##0.0\ &quot;€&quot;"/>
    <numFmt numFmtId="171" formatCode="#,##0\ &quot;€&quot;"/>
    <numFmt numFmtId="172" formatCode="_-* #,##0.00\ [$€-407]_-;\-* #,##0.00\ [$€-407]_-;_-* &quot;-&quot;??\ [$€-407]_-;_-@_-"/>
    <numFmt numFmtId="173" formatCode="#,##0.00_ ;\-#,##0.00\ "/>
  </numFmts>
  <fonts count="24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</font>
    <font>
      <b/>
      <sz val="10"/>
      <color theme="3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</cellStyleXfs>
  <cellXfs count="38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7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4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9" fillId="0" borderId="2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 applyFill="1"/>
    <xf numFmtId="169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6" xfId="0" applyFont="1" applyBorder="1"/>
    <xf numFmtId="0" fontId="2" fillId="0" borderId="16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4" fontId="9" fillId="0" borderId="0" xfId="0" applyNumberFormat="1" applyFont="1"/>
    <xf numFmtId="164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13" fillId="2" borderId="0" xfId="6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vertical="center"/>
    </xf>
    <xf numFmtId="0" fontId="6" fillId="0" borderId="20" xfId="0" applyFont="1" applyBorder="1"/>
    <xf numFmtId="171" fontId="3" fillId="9" borderId="2" xfId="0" applyNumberFormat="1" applyFont="1" applyFill="1" applyBorder="1" applyAlignment="1">
      <alignment vertical="center"/>
    </xf>
    <xf numFmtId="171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69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69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0" fontId="3" fillId="0" borderId="16" xfId="0" applyNumberFormat="1" applyFont="1" applyBorder="1"/>
    <xf numFmtId="0" fontId="6" fillId="3" borderId="5" xfId="0" applyFont="1" applyFill="1" applyBorder="1" applyAlignment="1">
      <alignment horizontal="left"/>
    </xf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1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1" fontId="5" fillId="0" borderId="0" xfId="0" applyNumberFormat="1" applyFont="1" applyBorder="1" applyAlignment="1">
      <alignment vertical="center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171" fontId="13" fillId="0" borderId="0" xfId="3" applyNumberFormat="1" applyFont="1" applyFill="1" applyBorder="1" applyAlignment="1">
      <alignment horizontal="right" vertical="center"/>
    </xf>
    <xf numFmtId="171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/>
    <xf numFmtId="0" fontId="5" fillId="0" borderId="0" xfId="0" applyFont="1" applyFill="1" applyAlignment="1">
      <alignment vertical="center"/>
    </xf>
    <xf numFmtId="0" fontId="6" fillId="11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0" fontId="3" fillId="0" borderId="0" xfId="0" applyNumberFormat="1" applyFont="1" applyBorder="1"/>
    <xf numFmtId="169" fontId="18" fillId="0" borderId="0" xfId="0" applyNumberFormat="1" applyFont="1" applyBorder="1"/>
    <xf numFmtId="165" fontId="3" fillId="0" borderId="0" xfId="0" applyNumberFormat="1" applyFont="1" applyBorder="1"/>
    <xf numFmtId="170" fontId="3" fillId="0" borderId="1" xfId="0" applyNumberFormat="1" applyFont="1" applyBorder="1"/>
    <xf numFmtId="165" fontId="3" fillId="0" borderId="16" xfId="0" applyNumberFormat="1" applyFont="1" applyBorder="1"/>
    <xf numFmtId="170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72" fontId="2" fillId="0" borderId="0" xfId="0" applyNumberFormat="1" applyFont="1"/>
    <xf numFmtId="172" fontId="5" fillId="0" borderId="0" xfId="0" applyNumberFormat="1" applyFont="1" applyAlignment="1">
      <alignment vertical="center"/>
    </xf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/>
    <xf numFmtId="9" fontId="2" fillId="7" borderId="2" xfId="6" applyFont="1" applyFill="1" applyBorder="1"/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9" fontId="2" fillId="7" borderId="2" xfId="0" applyNumberFormat="1" applyFont="1" applyFill="1" applyBorder="1" applyAlignment="1">
      <alignment vertical="center"/>
    </xf>
    <xf numFmtId="0" fontId="13" fillId="0" borderId="28" xfId="0" applyFont="1" applyBorder="1" applyAlignment="1">
      <alignment horizontal="center"/>
    </xf>
    <xf numFmtId="172" fontId="13" fillId="0" borderId="2" xfId="0" applyNumberFormat="1" applyFont="1" applyBorder="1" applyAlignment="1">
      <alignment vertical="center"/>
    </xf>
    <xf numFmtId="172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0" fontId="3" fillId="0" borderId="0" xfId="0" applyNumberFormat="1" applyFont="1" applyFill="1" applyBorder="1"/>
    <xf numFmtId="171" fontId="3" fillId="0" borderId="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171" fontId="3" fillId="0" borderId="20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172" fontId="13" fillId="0" borderId="2" xfId="0" applyNumberFormat="1" applyFont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3" fontId="0" fillId="0" borderId="2" xfId="0" applyNumberFormat="1" applyFill="1" applyBorder="1" applyAlignment="1">
      <alignment vertical="center"/>
    </xf>
    <xf numFmtId="168" fontId="6" fillId="13" borderId="19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6" applyFont="1" applyFill="1" applyBorder="1" applyAlignment="1">
      <alignment horizontal="center" vertical="center" wrapText="1"/>
    </xf>
    <xf numFmtId="9" fontId="5" fillId="7" borderId="10" xfId="6" applyFont="1" applyFill="1" applyBorder="1" applyAlignment="1">
      <alignment horizontal="center" vertical="center" wrapText="1"/>
    </xf>
    <xf numFmtId="2" fontId="10" fillId="13" borderId="19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9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168" fontId="4" fillId="9" borderId="2" xfId="0" applyNumberFormat="1" applyFont="1" applyFill="1" applyBorder="1" applyAlignment="1">
      <alignment horizontal="center" vertical="top" wrapText="1"/>
    </xf>
    <xf numFmtId="168" fontId="4" fillId="4" borderId="3" xfId="0" applyNumberFormat="1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6" fontId="23" fillId="0" borderId="0" xfId="6" applyNumberFormat="1" applyFont="1" applyBorder="1" applyAlignment="1">
      <alignment vertical="center" wrapText="1"/>
    </xf>
    <xf numFmtId="164" fontId="6" fillId="14" borderId="11" xfId="0" applyNumberFormat="1" applyFont="1" applyFill="1" applyBorder="1" applyAlignment="1">
      <alignment horizontal="center"/>
    </xf>
    <xf numFmtId="0" fontId="6" fillId="15" borderId="11" xfId="0" applyFont="1" applyFill="1" applyBorder="1"/>
    <xf numFmtId="171" fontId="5" fillId="16" borderId="2" xfId="3" applyNumberFormat="1" applyFont="1" applyFill="1" applyBorder="1" applyAlignment="1">
      <alignment vertical="center"/>
    </xf>
    <xf numFmtId="171" fontId="13" fillId="16" borderId="2" xfId="3" applyNumberFormat="1" applyFont="1" applyFill="1" applyBorder="1" applyAlignment="1">
      <alignment horizontal="right" vertical="center"/>
    </xf>
    <xf numFmtId="171" fontId="5" fillId="13" borderId="2" xfId="0" applyNumberFormat="1" applyFont="1" applyFill="1" applyBorder="1" applyAlignment="1">
      <alignment vertical="center"/>
    </xf>
    <xf numFmtId="171" fontId="2" fillId="13" borderId="2" xfId="0" applyNumberFormat="1" applyFont="1" applyFill="1" applyBorder="1" applyAlignment="1">
      <alignment vertical="center"/>
    </xf>
    <xf numFmtId="171" fontId="13" fillId="2" borderId="2" xfId="3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6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" fillId="9" borderId="0" xfId="0" applyFont="1" applyFill="1" applyAlignment="1">
      <alignment vertical="center"/>
    </xf>
    <xf numFmtId="171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1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1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6" xfId="0" applyFont="1" applyFill="1" applyBorder="1"/>
    <xf numFmtId="0" fontId="5" fillId="13" borderId="3" xfId="0" applyFont="1" applyFill="1" applyBorder="1"/>
    <xf numFmtId="172" fontId="5" fillId="13" borderId="2" xfId="0" applyNumberFormat="1" applyFont="1" applyFill="1" applyBorder="1" applyAlignment="1">
      <alignment vertical="center"/>
    </xf>
    <xf numFmtId="0" fontId="2" fillId="13" borderId="16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4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0" fillId="17" borderId="2" xfId="0" applyFill="1" applyBorder="1"/>
    <xf numFmtId="9" fontId="0" fillId="17" borderId="2" xfId="0" applyNumberFormat="1" applyFill="1" applyBorder="1"/>
    <xf numFmtId="0" fontId="9" fillId="17" borderId="0" xfId="0" applyFont="1" applyFill="1"/>
    <xf numFmtId="170" fontId="0" fillId="17" borderId="0" xfId="0" applyNumberFormat="1" applyFill="1"/>
    <xf numFmtId="169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9" fontId="7" fillId="0" borderId="0" xfId="0" applyNumberFormat="1" applyFont="1" applyBorder="1" applyAlignment="1">
      <alignment vertical="center"/>
    </xf>
    <xf numFmtId="2" fontId="6" fillId="7" borderId="16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16" fontId="2" fillId="0" borderId="2" xfId="0" quotePrefix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3" fillId="0" borderId="1" xfId="0" applyNumberFormat="1" applyFont="1" applyBorder="1"/>
    <xf numFmtId="2" fontId="2" fillId="4" borderId="2" xfId="0" applyNumberFormat="1" applyFont="1" applyFill="1" applyBorder="1" applyAlignment="1">
      <alignment horizontal="center" vertical="center"/>
    </xf>
    <xf numFmtId="9" fontId="2" fillId="2" borderId="2" xfId="6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69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2" fontId="2" fillId="0" borderId="0" xfId="0" applyNumberFormat="1" applyFont="1" applyFill="1"/>
    <xf numFmtId="0" fontId="13" fillId="0" borderId="28" xfId="0" applyFont="1" applyFill="1" applyBorder="1" applyAlignment="1">
      <alignment horizontal="center"/>
    </xf>
    <xf numFmtId="164" fontId="2" fillId="0" borderId="10" xfId="0" applyNumberFormat="1" applyFont="1" applyFill="1" applyBorder="1"/>
    <xf numFmtId="43" fontId="2" fillId="0" borderId="10" xfId="3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/>
    <xf numFmtId="0" fontId="9" fillId="0" borderId="2" xfId="0" applyFont="1" applyBorder="1" applyAlignment="1">
      <alignment horizontal="left" indent="1"/>
    </xf>
    <xf numFmtId="0" fontId="15" fillId="18" borderId="2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2" borderId="30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70" fontId="3" fillId="0" borderId="16" xfId="0" applyNumberFormat="1" applyFont="1" applyBorder="1"/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3" fillId="0" borderId="16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right" vertical="center"/>
    </xf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4" fillId="11" borderId="30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2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6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172" fontId="2" fillId="0" borderId="28" xfId="3" applyNumberFormat="1" applyFont="1" applyBorder="1" applyAlignment="1">
      <alignment horizontal="right" vertical="center"/>
    </xf>
    <xf numFmtId="172" fontId="2" fillId="0" borderId="10" xfId="3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1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  <xf numFmtId="0" fontId="5" fillId="0" borderId="32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5" fillId="0" borderId="16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2" fontId="2" fillId="0" borderId="28" xfId="3" applyNumberFormat="1" applyFont="1" applyFill="1" applyBorder="1" applyAlignment="1">
      <alignment horizontal="right" vertical="center"/>
    </xf>
    <xf numFmtId="172" fontId="2" fillId="0" borderId="10" xfId="3" applyNumberFormat="1" applyFont="1" applyFill="1" applyBorder="1" applyAlignment="1">
      <alignment horizontal="right" vertical="center"/>
    </xf>
  </cellXfs>
  <cellStyles count="11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</cellStyles>
  <dxfs count="2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Personaleinsatzplan!$F$17:$X$17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B-44E1-9870-E2F546209597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Personaleinsatzplan!$F$14:$X$14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B-44E1-9870-E2F546209597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Personaleinsatzplan!$F$11:$X$11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B-44E1-9870-E2F54620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0214096"/>
        <c:axId val="1"/>
      </c:barChart>
      <c:catAx>
        <c:axId val="35021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1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92617449664431"/>
          <c:y val="0.45486256926217555"/>
          <c:w val="0.14597315436241609"/>
          <c:h val="0.20833406240886559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Personaleinsatzplan!$F$16:$X$16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9-450E-A2ED-FC3F6F212D80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Personaleinsatzplan!$F$13:$X$13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9-450E-A2ED-FC3F6F212D80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Personaleinsatzplan!$F$10:$X$10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9-450E-A2ED-FC3F6F21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0215408"/>
        <c:axId val="1"/>
      </c:barChart>
      <c:catAx>
        <c:axId val="35021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1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033684024791011"/>
          <c:y val="0.45486256926217555"/>
          <c:w val="0.14621866384349014"/>
          <c:h val="0.20833406240886559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Personaleinsatzplan!$F$9:$X$9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5CA5-436B-B9F8-63709AE01EFE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</c:strCache>
            </c:strRef>
          </c:tx>
          <c:invertIfNegative val="0"/>
          <c:val>
            <c:numRef>
              <c:f>Personaleinsatzplan!$F$12:$X$12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5CA5-436B-B9F8-63709AE01EFE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</c:strCache>
            </c:strRef>
          </c:tx>
          <c:invertIfNegative val="0"/>
          <c:val>
            <c:numRef>
              <c:f>Personaleinsatzplan!$F$15:$X$15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5CA5-436B-B9F8-63709AE01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51433048"/>
        <c:axId val="1"/>
      </c:barChart>
      <c:catAx>
        <c:axId val="35143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1433048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layout>
        <c:manualLayout>
          <c:xMode val="edge"/>
          <c:yMode val="edge"/>
          <c:x val="0.84500745156482859"/>
          <c:y val="0.45555672207640713"/>
          <c:w val="0.143070044709389"/>
          <c:h val="0.17777836103820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9525</xdr:rowOff>
    </xdr:from>
    <xdr:to>
      <xdr:col>18</xdr:col>
      <xdr:colOff>0</xdr:colOff>
      <xdr:row>5</xdr:row>
      <xdr:rowOff>152400</xdr:rowOff>
    </xdr:to>
    <xdr:sp macro="" textlink="">
      <xdr:nvSpPr>
        <xdr:cNvPr id="3999234" name="AutoShape 1">
          <a:extLst>
            <a:ext uri="{FF2B5EF4-FFF2-40B4-BE49-F238E27FC236}">
              <a16:creationId xmlns:a16="http://schemas.microsoft.com/office/drawing/2014/main" id="{862D4E19-5816-4A50-840B-89BFC3694094}"/>
            </a:ext>
          </a:extLst>
        </xdr:cNvPr>
        <xdr:cNvSpPr>
          <a:spLocks noChangeArrowheads="1"/>
        </xdr:cNvSpPr>
      </xdr:nvSpPr>
      <xdr:spPr bwMode="auto">
        <a:xfrm>
          <a:off x="612457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15</xdr:row>
      <xdr:rowOff>9525</xdr:rowOff>
    </xdr:from>
    <xdr:to>
      <xdr:col>18</xdr:col>
      <xdr:colOff>0</xdr:colOff>
      <xdr:row>15</xdr:row>
      <xdr:rowOff>152400</xdr:rowOff>
    </xdr:to>
    <xdr:sp macro="" textlink="">
      <xdr:nvSpPr>
        <xdr:cNvPr id="3999235" name="AutoShape 2">
          <a:extLst>
            <a:ext uri="{FF2B5EF4-FFF2-40B4-BE49-F238E27FC236}">
              <a16:creationId xmlns:a16="http://schemas.microsoft.com/office/drawing/2014/main" id="{D864876A-24E7-4889-AD6E-542A03A5F816}"/>
            </a:ext>
          </a:extLst>
        </xdr:cNvPr>
        <xdr:cNvSpPr>
          <a:spLocks noChangeArrowheads="1"/>
        </xdr:cNvSpPr>
      </xdr:nvSpPr>
      <xdr:spPr bwMode="auto">
        <a:xfrm>
          <a:off x="612457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18</xdr:col>
      <xdr:colOff>0</xdr:colOff>
      <xdr:row>6</xdr:row>
      <xdr:rowOff>152400</xdr:rowOff>
    </xdr:to>
    <xdr:sp macro="" textlink="">
      <xdr:nvSpPr>
        <xdr:cNvPr id="3999236" name="AutoShape 4">
          <a:extLst>
            <a:ext uri="{FF2B5EF4-FFF2-40B4-BE49-F238E27FC236}">
              <a16:creationId xmlns:a16="http://schemas.microsoft.com/office/drawing/2014/main" id="{87715866-6EE4-40C2-80AA-C07262278DD6}"/>
            </a:ext>
          </a:extLst>
        </xdr:cNvPr>
        <xdr:cNvSpPr>
          <a:spLocks noChangeArrowheads="1"/>
        </xdr:cNvSpPr>
      </xdr:nvSpPr>
      <xdr:spPr bwMode="auto">
        <a:xfrm>
          <a:off x="612457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19050</xdr:rowOff>
    </xdr:from>
    <xdr:to>
      <xdr:col>18</xdr:col>
      <xdr:colOff>0</xdr:colOff>
      <xdr:row>8</xdr:row>
      <xdr:rowOff>0</xdr:rowOff>
    </xdr:to>
    <xdr:sp macro="" textlink="">
      <xdr:nvSpPr>
        <xdr:cNvPr id="3999237" name="AutoShape 5">
          <a:extLst>
            <a:ext uri="{FF2B5EF4-FFF2-40B4-BE49-F238E27FC236}">
              <a16:creationId xmlns:a16="http://schemas.microsoft.com/office/drawing/2014/main" id="{EE491975-89FE-44C8-9FEF-9C8077D7AF64}"/>
            </a:ext>
          </a:extLst>
        </xdr:cNvPr>
        <xdr:cNvSpPr>
          <a:spLocks noChangeArrowheads="1"/>
        </xdr:cNvSpPr>
      </xdr:nvSpPr>
      <xdr:spPr bwMode="auto">
        <a:xfrm>
          <a:off x="612457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0</xdr:colOff>
      <xdr:row>16</xdr:row>
      <xdr:rowOff>0</xdr:rowOff>
    </xdr:to>
    <xdr:sp macro="" textlink="">
      <xdr:nvSpPr>
        <xdr:cNvPr id="3999238" name="AutoShape 6">
          <a:extLst>
            <a:ext uri="{FF2B5EF4-FFF2-40B4-BE49-F238E27FC236}">
              <a16:creationId xmlns:a16="http://schemas.microsoft.com/office/drawing/2014/main" id="{C95A9095-90DF-4129-ABBF-73693645661C}"/>
            </a:ext>
          </a:extLst>
        </xdr:cNvPr>
        <xdr:cNvSpPr>
          <a:spLocks noChangeArrowheads="1"/>
        </xdr:cNvSpPr>
      </xdr:nvSpPr>
      <xdr:spPr bwMode="auto">
        <a:xfrm>
          <a:off x="6124575" y="33432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1</xdr:row>
      <xdr:rowOff>47625</xdr:rowOff>
    </xdr:from>
    <xdr:to>
      <xdr:col>18</xdr:col>
      <xdr:colOff>0</xdr:colOff>
      <xdr:row>1</xdr:row>
      <xdr:rowOff>314325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A0302DD4-F5D4-41CB-BF0F-3319E9FEFFEC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18</xdr:col>
      <xdr:colOff>9525</xdr:colOff>
      <xdr:row>1</xdr:row>
      <xdr:rowOff>47625</xdr:rowOff>
    </xdr:from>
    <xdr:to>
      <xdr:col>24</xdr:col>
      <xdr:colOff>0</xdr:colOff>
      <xdr:row>1</xdr:row>
      <xdr:rowOff>314325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D0E509D-0A02-42BB-839C-7ECECB377D3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24</xdr:col>
      <xdr:colOff>0</xdr:colOff>
      <xdr:row>1</xdr:row>
      <xdr:rowOff>47625</xdr:rowOff>
    </xdr:from>
    <xdr:to>
      <xdr:col>27</xdr:col>
      <xdr:colOff>361950</xdr:colOff>
      <xdr:row>1</xdr:row>
      <xdr:rowOff>314325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7CB33752-67FC-40A0-AD46-037DD30FAEFA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24</xdr:col>
      <xdr:colOff>0</xdr:colOff>
      <xdr:row>5</xdr:row>
      <xdr:rowOff>9525</xdr:rowOff>
    </xdr:from>
    <xdr:to>
      <xdr:col>24</xdr:col>
      <xdr:colOff>0</xdr:colOff>
      <xdr:row>5</xdr:row>
      <xdr:rowOff>152400</xdr:rowOff>
    </xdr:to>
    <xdr:sp macro="" textlink="">
      <xdr:nvSpPr>
        <xdr:cNvPr id="3999242" name="AutoShape 10">
          <a:extLst>
            <a:ext uri="{FF2B5EF4-FFF2-40B4-BE49-F238E27FC236}">
              <a16:creationId xmlns:a16="http://schemas.microsoft.com/office/drawing/2014/main" id="{958C2EBB-CDFD-4CED-B63E-9F58BBF73B6D}"/>
            </a:ext>
          </a:extLst>
        </xdr:cNvPr>
        <xdr:cNvSpPr>
          <a:spLocks noChangeArrowheads="1"/>
        </xdr:cNvSpPr>
      </xdr:nvSpPr>
      <xdr:spPr bwMode="auto">
        <a:xfrm>
          <a:off x="743902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12</xdr:row>
      <xdr:rowOff>9525</xdr:rowOff>
    </xdr:from>
    <xdr:to>
      <xdr:col>24</xdr:col>
      <xdr:colOff>0</xdr:colOff>
      <xdr:row>12</xdr:row>
      <xdr:rowOff>152400</xdr:rowOff>
    </xdr:to>
    <xdr:sp macro="" textlink="">
      <xdr:nvSpPr>
        <xdr:cNvPr id="3999243" name="AutoShape 11">
          <a:extLst>
            <a:ext uri="{FF2B5EF4-FFF2-40B4-BE49-F238E27FC236}">
              <a16:creationId xmlns:a16="http://schemas.microsoft.com/office/drawing/2014/main" id="{2816A127-7236-466C-8E9A-3A3EB3DBE789}"/>
            </a:ext>
          </a:extLst>
        </xdr:cNvPr>
        <xdr:cNvSpPr>
          <a:spLocks noChangeArrowheads="1"/>
        </xdr:cNvSpPr>
      </xdr:nvSpPr>
      <xdr:spPr bwMode="auto">
        <a:xfrm>
          <a:off x="743902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15</xdr:row>
      <xdr:rowOff>152400</xdr:rowOff>
    </xdr:to>
    <xdr:sp macro="" textlink="">
      <xdr:nvSpPr>
        <xdr:cNvPr id="3999244" name="AutoShape 12">
          <a:extLst>
            <a:ext uri="{FF2B5EF4-FFF2-40B4-BE49-F238E27FC236}">
              <a16:creationId xmlns:a16="http://schemas.microsoft.com/office/drawing/2014/main" id="{88D1C615-81C7-4B2F-950F-81627CD90717}"/>
            </a:ext>
          </a:extLst>
        </xdr:cNvPr>
        <xdr:cNvSpPr>
          <a:spLocks noChangeArrowheads="1"/>
        </xdr:cNvSpPr>
      </xdr:nvSpPr>
      <xdr:spPr bwMode="auto">
        <a:xfrm>
          <a:off x="743902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6</xdr:row>
      <xdr:rowOff>9525</xdr:rowOff>
    </xdr:from>
    <xdr:to>
      <xdr:col>24</xdr:col>
      <xdr:colOff>0</xdr:colOff>
      <xdr:row>6</xdr:row>
      <xdr:rowOff>152400</xdr:rowOff>
    </xdr:to>
    <xdr:sp macro="" textlink="">
      <xdr:nvSpPr>
        <xdr:cNvPr id="3999245" name="AutoShape 13">
          <a:extLst>
            <a:ext uri="{FF2B5EF4-FFF2-40B4-BE49-F238E27FC236}">
              <a16:creationId xmlns:a16="http://schemas.microsoft.com/office/drawing/2014/main" id="{AEC85855-C49A-48D9-8F3A-32D71857388A}"/>
            </a:ext>
          </a:extLst>
        </xdr:cNvPr>
        <xdr:cNvSpPr>
          <a:spLocks noChangeArrowheads="1"/>
        </xdr:cNvSpPr>
      </xdr:nvSpPr>
      <xdr:spPr bwMode="auto">
        <a:xfrm>
          <a:off x="743902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7</xdr:row>
      <xdr:rowOff>19050</xdr:rowOff>
    </xdr:from>
    <xdr:to>
      <xdr:col>24</xdr:col>
      <xdr:colOff>0</xdr:colOff>
      <xdr:row>8</xdr:row>
      <xdr:rowOff>0</xdr:rowOff>
    </xdr:to>
    <xdr:sp macro="" textlink="">
      <xdr:nvSpPr>
        <xdr:cNvPr id="3999246" name="AutoShape 14">
          <a:extLst>
            <a:ext uri="{FF2B5EF4-FFF2-40B4-BE49-F238E27FC236}">
              <a16:creationId xmlns:a16="http://schemas.microsoft.com/office/drawing/2014/main" id="{BA24C5C5-C129-45E1-81D1-C40412C67B27}"/>
            </a:ext>
          </a:extLst>
        </xdr:cNvPr>
        <xdr:cNvSpPr>
          <a:spLocks noChangeArrowheads="1"/>
        </xdr:cNvSpPr>
      </xdr:nvSpPr>
      <xdr:spPr bwMode="auto">
        <a:xfrm>
          <a:off x="743902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8</xdr:row>
      <xdr:rowOff>9525</xdr:rowOff>
    </xdr:from>
    <xdr:to>
      <xdr:col>24</xdr:col>
      <xdr:colOff>0</xdr:colOff>
      <xdr:row>8</xdr:row>
      <xdr:rowOff>152400</xdr:rowOff>
    </xdr:to>
    <xdr:sp macro="" textlink="">
      <xdr:nvSpPr>
        <xdr:cNvPr id="3999247" name="AutoShape 15">
          <a:extLst>
            <a:ext uri="{FF2B5EF4-FFF2-40B4-BE49-F238E27FC236}">
              <a16:creationId xmlns:a16="http://schemas.microsoft.com/office/drawing/2014/main" id="{FA008BDA-29B7-4812-ACEC-5D7129400B10}"/>
            </a:ext>
          </a:extLst>
        </xdr:cNvPr>
        <xdr:cNvSpPr>
          <a:spLocks noChangeArrowheads="1"/>
        </xdr:cNvSpPr>
      </xdr:nvSpPr>
      <xdr:spPr bwMode="auto">
        <a:xfrm>
          <a:off x="7439025" y="20574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9525</xdr:rowOff>
    </xdr:from>
    <xdr:to>
      <xdr:col>24</xdr:col>
      <xdr:colOff>0</xdr:colOff>
      <xdr:row>9</xdr:row>
      <xdr:rowOff>152400</xdr:rowOff>
    </xdr:to>
    <xdr:sp macro="" textlink="">
      <xdr:nvSpPr>
        <xdr:cNvPr id="3999248" name="AutoShape 16">
          <a:extLst>
            <a:ext uri="{FF2B5EF4-FFF2-40B4-BE49-F238E27FC236}">
              <a16:creationId xmlns:a16="http://schemas.microsoft.com/office/drawing/2014/main" id="{E715C94F-83C7-4D17-8390-57EA2AFFB070}"/>
            </a:ext>
          </a:extLst>
        </xdr:cNvPr>
        <xdr:cNvSpPr>
          <a:spLocks noChangeArrowheads="1"/>
        </xdr:cNvSpPr>
      </xdr:nvSpPr>
      <xdr:spPr bwMode="auto">
        <a:xfrm>
          <a:off x="7439025" y="22193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19050</xdr:rowOff>
    </xdr:from>
    <xdr:to>
      <xdr:col>24</xdr:col>
      <xdr:colOff>0</xdr:colOff>
      <xdr:row>11</xdr:row>
      <xdr:rowOff>0</xdr:rowOff>
    </xdr:to>
    <xdr:sp macro="" textlink="">
      <xdr:nvSpPr>
        <xdr:cNvPr id="3999249" name="AutoShape 17">
          <a:extLst>
            <a:ext uri="{FF2B5EF4-FFF2-40B4-BE49-F238E27FC236}">
              <a16:creationId xmlns:a16="http://schemas.microsoft.com/office/drawing/2014/main" id="{6E892EA4-E01C-4ED3-A421-9BC7A3D956BD}"/>
            </a:ext>
          </a:extLst>
        </xdr:cNvPr>
        <xdr:cNvSpPr>
          <a:spLocks noChangeArrowheads="1"/>
        </xdr:cNvSpPr>
      </xdr:nvSpPr>
      <xdr:spPr bwMode="auto">
        <a:xfrm>
          <a:off x="7439025" y="23907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11</xdr:row>
      <xdr:rowOff>9525</xdr:rowOff>
    </xdr:from>
    <xdr:to>
      <xdr:col>24</xdr:col>
      <xdr:colOff>0</xdr:colOff>
      <xdr:row>11</xdr:row>
      <xdr:rowOff>152400</xdr:rowOff>
    </xdr:to>
    <xdr:sp macro="" textlink="">
      <xdr:nvSpPr>
        <xdr:cNvPr id="3999250" name="AutoShape 18">
          <a:extLst>
            <a:ext uri="{FF2B5EF4-FFF2-40B4-BE49-F238E27FC236}">
              <a16:creationId xmlns:a16="http://schemas.microsoft.com/office/drawing/2014/main" id="{5C83E702-8DBD-4596-BC74-037C2CDAB4AB}"/>
            </a:ext>
          </a:extLst>
        </xdr:cNvPr>
        <xdr:cNvSpPr>
          <a:spLocks noChangeArrowheads="1"/>
        </xdr:cNvSpPr>
      </xdr:nvSpPr>
      <xdr:spPr bwMode="auto">
        <a:xfrm>
          <a:off x="7439025" y="25431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0</xdr:colOff>
      <xdr:row>16</xdr:row>
      <xdr:rowOff>0</xdr:rowOff>
    </xdr:to>
    <xdr:sp macro="" textlink="">
      <xdr:nvSpPr>
        <xdr:cNvPr id="3999251" name="AutoShape 20">
          <a:extLst>
            <a:ext uri="{FF2B5EF4-FFF2-40B4-BE49-F238E27FC236}">
              <a16:creationId xmlns:a16="http://schemas.microsoft.com/office/drawing/2014/main" id="{69202EB6-C593-4F67-8340-C08EA86F8D05}"/>
            </a:ext>
          </a:extLst>
        </xdr:cNvPr>
        <xdr:cNvSpPr>
          <a:spLocks noChangeArrowheads="1"/>
        </xdr:cNvSpPr>
      </xdr:nvSpPr>
      <xdr:spPr bwMode="auto">
        <a:xfrm>
          <a:off x="7439025" y="33432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12</xdr:col>
      <xdr:colOff>609600</xdr:colOff>
      <xdr:row>1</xdr:row>
      <xdr:rowOff>314325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0962E058-79B7-4731-99D1-9C9DC6C38CF1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999253" name="AutoShape 27">
          <a:extLst>
            <a:ext uri="{FF2B5EF4-FFF2-40B4-BE49-F238E27FC236}">
              <a16:creationId xmlns:a16="http://schemas.microsoft.com/office/drawing/2014/main" id="{E16705AC-C674-4962-BD40-C16327D88722}"/>
            </a:ext>
          </a:extLst>
        </xdr:cNvPr>
        <xdr:cNvSpPr>
          <a:spLocks noChangeArrowheads="1"/>
        </xdr:cNvSpPr>
      </xdr:nvSpPr>
      <xdr:spPr bwMode="auto">
        <a:xfrm>
          <a:off x="612457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0</xdr:colOff>
      <xdr:row>18</xdr:row>
      <xdr:rowOff>0</xdr:rowOff>
    </xdr:to>
    <xdr:sp macro="" textlink="">
      <xdr:nvSpPr>
        <xdr:cNvPr id="3999254" name="AutoShape 28">
          <a:extLst>
            <a:ext uri="{FF2B5EF4-FFF2-40B4-BE49-F238E27FC236}">
              <a16:creationId xmlns:a16="http://schemas.microsoft.com/office/drawing/2014/main" id="{CE74B924-92D2-4347-8314-3AFF5A81EA40}"/>
            </a:ext>
          </a:extLst>
        </xdr:cNvPr>
        <xdr:cNvSpPr>
          <a:spLocks noChangeArrowheads="1"/>
        </xdr:cNvSpPr>
      </xdr:nvSpPr>
      <xdr:spPr bwMode="auto">
        <a:xfrm>
          <a:off x="743902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999255" name="AutoShape 29">
          <a:extLst>
            <a:ext uri="{FF2B5EF4-FFF2-40B4-BE49-F238E27FC236}">
              <a16:creationId xmlns:a16="http://schemas.microsoft.com/office/drawing/2014/main" id="{89051F62-F6C4-41C8-BE9D-48240F591B5D}"/>
            </a:ext>
          </a:extLst>
        </xdr:cNvPr>
        <xdr:cNvSpPr>
          <a:spLocks noChangeArrowheads="1"/>
        </xdr:cNvSpPr>
      </xdr:nvSpPr>
      <xdr:spPr bwMode="auto">
        <a:xfrm>
          <a:off x="612457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0</xdr:colOff>
      <xdr:row>18</xdr:row>
      <xdr:rowOff>0</xdr:rowOff>
    </xdr:to>
    <xdr:sp macro="" textlink="">
      <xdr:nvSpPr>
        <xdr:cNvPr id="3999256" name="AutoShape 30">
          <a:extLst>
            <a:ext uri="{FF2B5EF4-FFF2-40B4-BE49-F238E27FC236}">
              <a16:creationId xmlns:a16="http://schemas.microsoft.com/office/drawing/2014/main" id="{0310C032-8F3C-42C8-9C34-FDA5BF98BEB3}"/>
            </a:ext>
          </a:extLst>
        </xdr:cNvPr>
        <xdr:cNvSpPr>
          <a:spLocks noChangeArrowheads="1"/>
        </xdr:cNvSpPr>
      </xdr:nvSpPr>
      <xdr:spPr bwMode="auto">
        <a:xfrm>
          <a:off x="743902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26" name="AutoShape 22">
          <a:extLst>
            <a:ext uri="{FF2B5EF4-FFF2-40B4-BE49-F238E27FC236}">
              <a16:creationId xmlns:a16="http://schemas.microsoft.com/office/drawing/2014/main" id="{10650AFA-5559-43C6-8C5A-12F62CCAD6EE}"/>
            </a:ext>
          </a:extLst>
        </xdr:cNvPr>
        <xdr:cNvSpPr>
          <a:spLocks noChangeArrowheads="1"/>
        </xdr:cNvSpPr>
      </xdr:nvSpPr>
      <xdr:spPr bwMode="auto">
        <a:xfrm>
          <a:off x="3552825" y="523875"/>
          <a:ext cx="6953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11" name="Picture 1" descr="Logo WKO-Bundesinnung Bau">
          <a:extLst>
            <a:ext uri="{FF2B5EF4-FFF2-40B4-BE49-F238E27FC236}">
              <a16:creationId xmlns:a16="http://schemas.microsoft.com/office/drawing/2014/main" id="{A37913DC-5109-4E63-B889-E13C8005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38</xdr:row>
      <xdr:rowOff>47625</xdr:rowOff>
    </xdr:from>
    <xdr:to>
      <xdr:col>36</xdr:col>
      <xdr:colOff>419100</xdr:colOff>
      <xdr:row>55</xdr:row>
      <xdr:rowOff>38100</xdr:rowOff>
    </xdr:to>
    <xdr:graphicFrame macro="">
      <xdr:nvGraphicFramePr>
        <xdr:cNvPr id="3035386" name="Diagramm 1">
          <a:extLst>
            <a:ext uri="{FF2B5EF4-FFF2-40B4-BE49-F238E27FC236}">
              <a16:creationId xmlns:a16="http://schemas.microsoft.com/office/drawing/2014/main" id="{65247891-8B03-4D9F-B811-4E7C876A6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123825</xdr:colOff>
      <xdr:row>56</xdr:row>
      <xdr:rowOff>76200</xdr:rowOff>
    </xdr:from>
    <xdr:to>
      <xdr:col>36</xdr:col>
      <xdr:colOff>409575</xdr:colOff>
      <xdr:row>73</xdr:row>
      <xdr:rowOff>66675</xdr:rowOff>
    </xdr:to>
    <xdr:graphicFrame macro="">
      <xdr:nvGraphicFramePr>
        <xdr:cNvPr id="3035387" name="Diagramm 2">
          <a:extLst>
            <a:ext uri="{FF2B5EF4-FFF2-40B4-BE49-F238E27FC236}">
              <a16:creationId xmlns:a16="http://schemas.microsoft.com/office/drawing/2014/main" id="{C919D0CC-D305-456D-8A03-C2E92AADC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133350</xdr:colOff>
      <xdr:row>74</xdr:row>
      <xdr:rowOff>76200</xdr:rowOff>
    </xdr:from>
    <xdr:to>
      <xdr:col>37</xdr:col>
      <xdr:colOff>381000</xdr:colOff>
      <xdr:row>95</xdr:row>
      <xdr:rowOff>104775</xdr:rowOff>
    </xdr:to>
    <xdr:graphicFrame macro="">
      <xdr:nvGraphicFramePr>
        <xdr:cNvPr id="3035388" name="Diagramm 5">
          <a:extLst>
            <a:ext uri="{FF2B5EF4-FFF2-40B4-BE49-F238E27FC236}">
              <a16:creationId xmlns:a16="http://schemas.microsoft.com/office/drawing/2014/main" id="{3113D3B2-E0D7-4A60-B5F8-BC572D023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43</xdr:row>
      <xdr:rowOff>125730</xdr:rowOff>
    </xdr:from>
    <xdr:to>
      <xdr:col>10</xdr:col>
      <xdr:colOff>0</xdr:colOff>
      <xdr:row>45</xdr:row>
      <xdr:rowOff>38200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8AB82912-F364-40B7-AD66-CBE444517189}"/>
            </a:ext>
          </a:extLst>
        </xdr:cNvPr>
        <xdr:cNvSpPr/>
      </xdr:nvSpPr>
      <xdr:spPr>
        <a:xfrm>
          <a:off x="6038850" y="4181475"/>
          <a:ext cx="561975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57</xdr:row>
      <xdr:rowOff>333375</xdr:rowOff>
    </xdr:from>
    <xdr:to>
      <xdr:col>3</xdr:col>
      <xdr:colOff>700842</xdr:colOff>
      <xdr:row>59</xdr:row>
      <xdr:rowOff>11497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4ADA9348-545F-4F4D-AC57-3CD6F549400C}"/>
            </a:ext>
          </a:extLst>
        </xdr:cNvPr>
        <xdr:cNvSpPr/>
      </xdr:nvSpPr>
      <xdr:spPr>
        <a:xfrm>
          <a:off x="2867025" y="12677775"/>
          <a:ext cx="581025" cy="21907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48</xdr:row>
      <xdr:rowOff>342900</xdr:rowOff>
    </xdr:from>
    <xdr:to>
      <xdr:col>3</xdr:col>
      <xdr:colOff>708999</xdr:colOff>
      <xdr:row>50</xdr:row>
      <xdr:rowOff>19050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EF458709-9878-48B6-8B36-B1628C29E44A}"/>
            </a:ext>
          </a:extLst>
        </xdr:cNvPr>
        <xdr:cNvSpPr/>
      </xdr:nvSpPr>
      <xdr:spPr>
        <a:xfrm>
          <a:off x="2876550" y="10620375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39</xdr:row>
      <xdr:rowOff>392429</xdr:rowOff>
    </xdr:from>
    <xdr:to>
      <xdr:col>3</xdr:col>
      <xdr:colOff>700842</xdr:colOff>
      <xdr:row>41</xdr:row>
      <xdr:rowOff>11429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BF2E5C72-1903-481D-9FD6-F3C8DC68D3B3}"/>
            </a:ext>
          </a:extLst>
        </xdr:cNvPr>
        <xdr:cNvSpPr/>
      </xdr:nvSpPr>
      <xdr:spPr>
        <a:xfrm>
          <a:off x="2867025" y="8601074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34</xdr:row>
      <xdr:rowOff>144780</xdr:rowOff>
    </xdr:from>
    <xdr:to>
      <xdr:col>10</xdr:col>
      <xdr:colOff>0</xdr:colOff>
      <xdr:row>36</xdr:row>
      <xdr:rowOff>47780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B9E1F2F5-6A97-4AB6-8964-1A31BE9DEE5E}"/>
            </a:ext>
          </a:extLst>
        </xdr:cNvPr>
        <xdr:cNvSpPr/>
      </xdr:nvSpPr>
      <xdr:spPr>
        <a:xfrm>
          <a:off x="6038850" y="61341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52</xdr:row>
      <xdr:rowOff>144780</xdr:rowOff>
    </xdr:from>
    <xdr:to>
      <xdr:col>10</xdr:col>
      <xdr:colOff>0</xdr:colOff>
      <xdr:row>54</xdr:row>
      <xdr:rowOff>126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B2411F10-AA58-4EFA-99C6-4EC19021DA8E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30</xdr:row>
      <xdr:rowOff>428625</xdr:rowOff>
    </xdr:from>
    <xdr:to>
      <xdr:col>3</xdr:col>
      <xdr:colOff>700842</xdr:colOff>
      <xdr:row>32</xdr:row>
      <xdr:rowOff>11627</xdr:rowOff>
    </xdr:to>
    <xdr:sp macro="" textlink="">
      <xdr:nvSpPr>
        <xdr:cNvPr id="8" name="Abgerundetes Rechteck 7">
          <a:extLst>
            <a:ext uri="{FF2B5EF4-FFF2-40B4-BE49-F238E27FC236}">
              <a16:creationId xmlns:a16="http://schemas.microsoft.com/office/drawing/2014/main" id="{FFA8D3A7-7541-4F9A-BC6D-73B6BA3D43E3}"/>
            </a:ext>
          </a:extLst>
        </xdr:cNvPr>
        <xdr:cNvSpPr/>
      </xdr:nvSpPr>
      <xdr:spPr>
        <a:xfrm>
          <a:off x="2867025" y="6115050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21</xdr:row>
      <xdr:rowOff>354330</xdr:rowOff>
    </xdr:from>
    <xdr:to>
      <xdr:col>3</xdr:col>
      <xdr:colOff>700842</xdr:colOff>
      <xdr:row>23</xdr:row>
      <xdr:rowOff>11430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990FD119-F804-41E3-B9BF-66154398ABF5}"/>
            </a:ext>
          </a:extLst>
        </xdr:cNvPr>
        <xdr:cNvSpPr/>
      </xdr:nvSpPr>
      <xdr:spPr>
        <a:xfrm>
          <a:off x="2867025" y="4152900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25</xdr:row>
      <xdr:rowOff>144780</xdr:rowOff>
    </xdr:from>
    <xdr:to>
      <xdr:col>10</xdr:col>
      <xdr:colOff>9525</xdr:colOff>
      <xdr:row>27</xdr:row>
      <xdr:rowOff>47780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9D7B507C-AB59-4AA2-8FED-EB3FEA46C3EA}"/>
            </a:ext>
          </a:extLst>
        </xdr:cNvPr>
        <xdr:cNvSpPr/>
      </xdr:nvSpPr>
      <xdr:spPr>
        <a:xfrm>
          <a:off x="6048375" y="43624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16</xdr:row>
      <xdr:rowOff>144780</xdr:rowOff>
    </xdr:from>
    <xdr:to>
      <xdr:col>10</xdr:col>
      <xdr:colOff>9525</xdr:colOff>
      <xdr:row>18</xdr:row>
      <xdr:rowOff>47780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6E4B4A1A-DD53-47B0-BA20-7FE400268352}"/>
            </a:ext>
          </a:extLst>
        </xdr:cNvPr>
        <xdr:cNvSpPr/>
      </xdr:nvSpPr>
      <xdr:spPr>
        <a:xfrm>
          <a:off x="6048375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zoomScaleNormal="100" workbookViewId="0">
      <selection activeCell="A2" sqref="A2"/>
    </sheetView>
  </sheetViews>
  <sheetFormatPr baseColWidth="10" defaultColWidth="11.44140625" defaultRowHeight="13.2" x14ac:dyDescent="0.25"/>
  <cols>
    <col min="1" max="1" width="39.33203125" style="263" customWidth="1"/>
    <col min="2" max="2" width="11.44140625" style="263"/>
    <col min="3" max="3" width="3.6640625" style="263" customWidth="1"/>
    <col min="4" max="16384" width="11.44140625" style="263"/>
  </cols>
  <sheetData>
    <row r="1" spans="1:3" ht="17.399999999999999" x14ac:dyDescent="0.3">
      <c r="A1" s="262" t="s">
        <v>162</v>
      </c>
    </row>
    <row r="3" spans="1:3" ht="18" customHeight="1" x14ac:dyDescent="0.25">
      <c r="A3" s="264" t="s">
        <v>163</v>
      </c>
      <c r="B3" s="265"/>
      <c r="C3" s="266" t="s">
        <v>148</v>
      </c>
    </row>
    <row r="4" spans="1:3" ht="18" customHeight="1" x14ac:dyDescent="0.25">
      <c r="A4" s="264" t="s">
        <v>194</v>
      </c>
      <c r="B4" s="265"/>
      <c r="C4" s="266" t="s">
        <v>148</v>
      </c>
    </row>
    <row r="5" spans="1:3" ht="18" customHeight="1" x14ac:dyDescent="0.25">
      <c r="A5" s="264" t="s">
        <v>193</v>
      </c>
      <c r="B5" s="265"/>
      <c r="C5" s="266" t="s">
        <v>148</v>
      </c>
    </row>
    <row r="6" spans="1:3" ht="18" customHeight="1" x14ac:dyDescent="0.25">
      <c r="A6" s="264" t="s">
        <v>192</v>
      </c>
      <c r="B6" s="265"/>
      <c r="C6" s="266" t="s">
        <v>148</v>
      </c>
    </row>
    <row r="7" spans="1:3" ht="18" customHeight="1" x14ac:dyDescent="0.25">
      <c r="A7" s="264" t="s">
        <v>191</v>
      </c>
      <c r="B7" s="265"/>
      <c r="C7" s="266" t="s">
        <v>148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zoomScaleNormal="100" workbookViewId="0">
      <selection activeCell="N28" sqref="N28"/>
    </sheetView>
  </sheetViews>
  <sheetFormatPr baseColWidth="10" defaultRowHeight="13.2" x14ac:dyDescent="0.25"/>
  <cols>
    <col min="1" max="1" width="24.44140625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2" t="s">
        <v>166</v>
      </c>
    </row>
    <row r="3" spans="1:3" s="5" customFormat="1" ht="20.100000000000001" customHeight="1" x14ac:dyDescent="0.25">
      <c r="A3" s="207" t="s">
        <v>156</v>
      </c>
      <c r="B3" s="272"/>
      <c r="C3" s="206"/>
    </row>
    <row r="4" spans="1:3" s="5" customFormat="1" ht="20.100000000000001" customHeight="1" x14ac:dyDescent="0.25">
      <c r="A4" s="207" t="s">
        <v>54</v>
      </c>
      <c r="B4" s="272"/>
      <c r="C4" s="206"/>
    </row>
    <row r="5" spans="1:3" s="5" customFormat="1" ht="20.100000000000001" customHeight="1" x14ac:dyDescent="0.25">
      <c r="A5" s="207" t="s">
        <v>168</v>
      </c>
      <c r="B5" s="273"/>
      <c r="C5" s="207" t="s">
        <v>116</v>
      </c>
    </row>
    <row r="6" spans="1:3" s="5" customFormat="1" ht="20.100000000000001" customHeight="1" x14ac:dyDescent="0.25">
      <c r="A6" s="207" t="s">
        <v>77</v>
      </c>
      <c r="B6" s="273"/>
      <c r="C6" s="207" t="s">
        <v>158</v>
      </c>
    </row>
    <row r="7" spans="1:3" s="5" customFormat="1" ht="20.100000000000001" customHeight="1" x14ac:dyDescent="0.25">
      <c r="A7" s="207" t="s">
        <v>159</v>
      </c>
      <c r="B7" s="274"/>
      <c r="C7" s="207" t="s">
        <v>160</v>
      </c>
    </row>
    <row r="8" spans="1:3" s="5" customFormat="1" ht="20.100000000000001" customHeight="1" x14ac:dyDescent="0.25">
      <c r="A8" s="207" t="s">
        <v>84</v>
      </c>
      <c r="B8" s="208">
        <f>B6*B7</f>
        <v>0</v>
      </c>
      <c r="C8" s="207" t="s">
        <v>157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3"/>
  <sheetViews>
    <sheetView showGridLines="0" topLeftCell="A2" zoomScaleNormal="100" zoomScaleSheetLayoutView="85" workbookViewId="0">
      <selection activeCell="N28" sqref="N28"/>
    </sheetView>
  </sheetViews>
  <sheetFormatPr baseColWidth="10" defaultColWidth="11.44140625" defaultRowHeight="15" x14ac:dyDescent="0.25"/>
  <cols>
    <col min="1" max="1" width="4.88671875" style="41" customWidth="1"/>
    <col min="2" max="2" width="35.6640625" style="41" customWidth="1"/>
    <col min="3" max="3" width="1.109375" style="41" customWidth="1"/>
    <col min="4" max="4" width="20.109375" style="41" bestFit="1" customWidth="1"/>
    <col min="5" max="5" width="8.44140625" style="41" customWidth="1"/>
    <col min="6" max="6" width="12.33203125" style="41" customWidth="1"/>
    <col min="7" max="7" width="1.109375" style="41" customWidth="1"/>
    <col min="8" max="8" width="19.109375" style="41" customWidth="1"/>
    <col min="9" max="9" width="8.44140625" style="41" customWidth="1"/>
    <col min="10" max="16384" width="11.44140625" style="41"/>
  </cols>
  <sheetData>
    <row r="1" spans="1:10" ht="17.399999999999999" x14ac:dyDescent="0.3">
      <c r="A1" s="62" t="s">
        <v>177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302"/>
      <c r="E3" s="302"/>
      <c r="F3" s="302"/>
      <c r="G3" s="302"/>
      <c r="H3" s="302"/>
      <c r="I3" s="302"/>
      <c r="J3" s="121"/>
    </row>
    <row r="4" spans="1:10" s="33" customFormat="1" ht="15.6" x14ac:dyDescent="0.3">
      <c r="A4" s="32" t="s">
        <v>54</v>
      </c>
      <c r="B4" s="40"/>
      <c r="C4" s="32"/>
      <c r="D4" s="303"/>
      <c r="E4" s="304"/>
      <c r="F4" s="304"/>
      <c r="G4" s="304"/>
      <c r="H4" s="304"/>
      <c r="I4" s="305"/>
      <c r="J4" s="121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301" t="s">
        <v>89</v>
      </c>
      <c r="E6" s="301"/>
      <c r="F6" s="301"/>
      <c r="G6" s="44"/>
      <c r="H6" s="301" t="s">
        <v>90</v>
      </c>
      <c r="I6" s="301"/>
    </row>
    <row r="7" spans="1:10" s="1" customFormat="1" ht="28.2" thickBot="1" x14ac:dyDescent="0.3">
      <c r="A7" s="58" t="s">
        <v>57</v>
      </c>
      <c r="B7" s="60" t="s">
        <v>58</v>
      </c>
      <c r="C7" s="44"/>
      <c r="D7" s="79" t="s">
        <v>124</v>
      </c>
      <c r="E7" s="59" t="s">
        <v>91</v>
      </c>
      <c r="F7" s="60" t="s">
        <v>62</v>
      </c>
      <c r="G7" s="64"/>
      <c r="H7" s="58" t="s">
        <v>102</v>
      </c>
      <c r="I7" s="60" t="s">
        <v>91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70" customFormat="1" ht="19.5" customHeight="1" thickBot="1" x14ac:dyDescent="0.3">
      <c r="A9" s="48" t="s">
        <v>169</v>
      </c>
      <c r="B9" s="49"/>
      <c r="C9" s="71"/>
      <c r="D9" s="75" t="s">
        <v>92</v>
      </c>
      <c r="E9" s="76"/>
      <c r="F9" s="77"/>
      <c r="G9" s="71"/>
      <c r="H9" s="120"/>
      <c r="I9" s="49"/>
    </row>
    <row r="10" spans="1:10" s="1" customFormat="1" ht="7.5" customHeight="1" x14ac:dyDescent="0.25">
      <c r="A10" s="44"/>
      <c r="C10" s="44"/>
      <c r="D10" s="51"/>
      <c r="E10" s="44"/>
      <c r="F10" s="44"/>
      <c r="G10" s="44"/>
      <c r="H10" s="44"/>
    </row>
    <row r="11" spans="1:10" s="52" customFormat="1" ht="22.5" customHeight="1" x14ac:dyDescent="0.25">
      <c r="A11" s="275" t="s">
        <v>170</v>
      </c>
      <c r="B11" s="63" t="s">
        <v>172</v>
      </c>
      <c r="C11" s="66"/>
      <c r="D11" s="67"/>
      <c r="E11" s="68"/>
      <c r="F11" s="210"/>
      <c r="G11" s="55"/>
      <c r="H11" s="211"/>
      <c r="I11" s="68"/>
    </row>
    <row r="12" spans="1:10" s="52" customFormat="1" ht="22.5" customHeight="1" x14ac:dyDescent="0.25">
      <c r="A12" s="65" t="s">
        <v>171</v>
      </c>
      <c r="B12" s="63" t="s">
        <v>173</v>
      </c>
      <c r="C12" s="66"/>
      <c r="D12" s="67"/>
      <c r="E12" s="68"/>
      <c r="F12" s="210"/>
      <c r="G12" s="55"/>
      <c r="H12" s="212"/>
      <c r="I12" s="69"/>
    </row>
    <row r="13" spans="1:10" s="52" customFormat="1" ht="22.5" customHeight="1" x14ac:dyDescent="0.25">
      <c r="A13" s="65" t="s">
        <v>175</v>
      </c>
      <c r="B13" s="63" t="s">
        <v>174</v>
      </c>
      <c r="C13" s="66"/>
      <c r="D13" s="67"/>
      <c r="E13" s="68"/>
      <c r="F13" s="210"/>
      <c r="G13" s="55"/>
      <c r="H13" s="212"/>
      <c r="I13" s="69"/>
    </row>
    <row r="14" spans="1:10" s="1" customFormat="1" ht="14.4" thickBot="1" x14ac:dyDescent="0.3">
      <c r="A14" s="44"/>
      <c r="B14" s="44"/>
      <c r="C14" s="44"/>
      <c r="D14" s="44"/>
      <c r="E14" s="44"/>
      <c r="F14" s="44"/>
      <c r="G14" s="44"/>
      <c r="H14" s="44"/>
      <c r="I14" s="44"/>
    </row>
    <row r="15" spans="1:10" s="70" customFormat="1" ht="19.5" customHeight="1" thickBot="1" x14ac:dyDescent="0.3">
      <c r="A15" s="48" t="s">
        <v>176</v>
      </c>
      <c r="B15" s="49"/>
      <c r="C15" s="71"/>
      <c r="D15" s="75" t="s">
        <v>92</v>
      </c>
      <c r="E15" s="76"/>
      <c r="F15" s="77"/>
      <c r="G15" s="71"/>
      <c r="H15" s="120"/>
      <c r="I15" s="49"/>
    </row>
    <row r="16" spans="1:10" s="1" customFormat="1" ht="7.5" customHeight="1" x14ac:dyDescent="0.25">
      <c r="A16" s="44"/>
      <c r="C16" s="44"/>
      <c r="D16" s="51"/>
      <c r="E16" s="44"/>
      <c r="F16" s="44"/>
      <c r="G16" s="44"/>
      <c r="H16" s="44"/>
    </row>
    <row r="17" spans="1:9" s="52" customFormat="1" ht="22.5" customHeight="1" x14ac:dyDescent="0.25">
      <c r="A17" s="275" t="s">
        <v>170</v>
      </c>
      <c r="B17" s="63" t="s">
        <v>172</v>
      </c>
      <c r="C17" s="66"/>
      <c r="D17" s="67"/>
      <c r="E17" s="68"/>
      <c r="F17" s="210"/>
      <c r="G17" s="55"/>
      <c r="H17" s="211"/>
      <c r="I17" s="68"/>
    </row>
    <row r="18" spans="1:9" s="52" customFormat="1" ht="22.5" customHeight="1" x14ac:dyDescent="0.25">
      <c r="A18" s="65" t="s">
        <v>171</v>
      </c>
      <c r="B18" s="63" t="s">
        <v>173</v>
      </c>
      <c r="C18" s="66"/>
      <c r="D18" s="67"/>
      <c r="E18" s="68"/>
      <c r="F18" s="210"/>
      <c r="G18" s="55"/>
      <c r="H18" s="212"/>
      <c r="I18" s="69"/>
    </row>
    <row r="19" spans="1:9" s="52" customFormat="1" ht="22.5" customHeight="1" x14ac:dyDescent="0.25">
      <c r="A19" s="65" t="s">
        <v>175</v>
      </c>
      <c r="B19" s="63" t="s">
        <v>174</v>
      </c>
      <c r="C19" s="66"/>
      <c r="D19" s="67"/>
      <c r="E19" s="68"/>
      <c r="F19" s="210"/>
      <c r="G19" s="55"/>
      <c r="H19" s="212"/>
      <c r="I19" s="69"/>
    </row>
    <row r="20" spans="1:9" s="1" customFormat="1" ht="14.4" thickBot="1" x14ac:dyDescent="0.3">
      <c r="A20" s="44"/>
      <c r="B20" s="44"/>
      <c r="C20" s="44"/>
      <c r="D20" s="44"/>
      <c r="E20" s="44"/>
      <c r="F20" s="44"/>
      <c r="G20" s="44"/>
      <c r="H20" s="44"/>
      <c r="I20" s="44"/>
    </row>
    <row r="21" spans="1:9" s="70" customFormat="1" ht="19.5" customHeight="1" thickBot="1" x14ac:dyDescent="0.3">
      <c r="A21" s="48" t="s">
        <v>66</v>
      </c>
      <c r="B21" s="49"/>
      <c r="C21" s="71"/>
      <c r="D21" s="75" t="s">
        <v>92</v>
      </c>
      <c r="E21" s="76"/>
      <c r="F21" s="77"/>
      <c r="G21" s="71"/>
      <c r="H21" s="120"/>
      <c r="I21" s="49"/>
    </row>
    <row r="22" spans="1:9" s="1" customFormat="1" ht="7.5" customHeight="1" x14ac:dyDescent="0.25">
      <c r="A22" s="44"/>
      <c r="C22" s="44"/>
      <c r="D22" s="51"/>
      <c r="E22" s="44"/>
      <c r="F22" s="44"/>
      <c r="G22" s="44"/>
      <c r="H22" s="44"/>
    </row>
    <row r="23" spans="1:9" s="52" customFormat="1" ht="22.5" customHeight="1" x14ac:dyDescent="0.25">
      <c r="A23" s="275" t="s">
        <v>170</v>
      </c>
      <c r="B23" s="63" t="s">
        <v>172</v>
      </c>
      <c r="C23" s="66"/>
      <c r="D23" s="67"/>
      <c r="E23" s="68"/>
      <c r="F23" s="210"/>
      <c r="G23" s="55"/>
      <c r="H23" s="211"/>
      <c r="I23" s="68"/>
    </row>
    <row r="24" spans="1:9" s="52" customFormat="1" ht="22.5" customHeight="1" x14ac:dyDescent="0.25">
      <c r="A24" s="65" t="s">
        <v>171</v>
      </c>
      <c r="B24" s="63" t="s">
        <v>173</v>
      </c>
      <c r="C24" s="66"/>
      <c r="D24" s="67"/>
      <c r="E24" s="68"/>
      <c r="F24" s="210"/>
      <c r="G24" s="55"/>
      <c r="H24" s="212"/>
      <c r="I24" s="69"/>
    </row>
    <row r="25" spans="1:9" s="52" customFormat="1" ht="22.5" customHeight="1" x14ac:dyDescent="0.25">
      <c r="A25" s="65" t="s">
        <v>175</v>
      </c>
      <c r="B25" s="63" t="s">
        <v>174</v>
      </c>
      <c r="C25" s="66"/>
      <c r="D25" s="67"/>
      <c r="E25" s="68"/>
      <c r="F25" s="210"/>
      <c r="G25" s="55"/>
      <c r="H25" s="212"/>
      <c r="I25" s="69"/>
    </row>
    <row r="26" spans="1:9" s="1" customFormat="1" ht="14.4" thickBot="1" x14ac:dyDescent="0.3">
      <c r="A26" s="44"/>
      <c r="B26" s="44"/>
      <c r="C26" s="44"/>
      <c r="D26" s="44"/>
      <c r="E26" s="44"/>
      <c r="F26" s="44"/>
      <c r="G26" s="44"/>
      <c r="H26" s="44"/>
      <c r="I26" s="44"/>
    </row>
    <row r="27" spans="1:9" s="70" customFormat="1" ht="19.5" customHeight="1" thickBot="1" x14ac:dyDescent="0.3">
      <c r="A27" s="48" t="s">
        <v>68</v>
      </c>
      <c r="B27" s="49"/>
      <c r="C27" s="71"/>
      <c r="D27" s="75" t="str">
        <f>D21</f>
        <v>Dauer d. Phase [Mo]</v>
      </c>
      <c r="E27" s="76"/>
      <c r="F27" s="77"/>
      <c r="G27" s="71"/>
      <c r="H27" s="120"/>
      <c r="I27" s="49"/>
    </row>
    <row r="28" spans="1:9" s="1" customFormat="1" ht="7.5" customHeight="1" x14ac:dyDescent="0.25">
      <c r="A28" s="44"/>
      <c r="C28" s="44"/>
      <c r="D28" s="51"/>
      <c r="E28" s="44"/>
      <c r="F28" s="44"/>
      <c r="G28" s="44"/>
      <c r="H28" s="44"/>
    </row>
    <row r="29" spans="1:9" s="52" customFormat="1" ht="22.5" customHeight="1" x14ac:dyDescent="0.25">
      <c r="A29" s="275" t="s">
        <v>170</v>
      </c>
      <c r="B29" s="63" t="s">
        <v>172</v>
      </c>
      <c r="C29" s="66"/>
      <c r="D29" s="67"/>
      <c r="E29" s="68"/>
      <c r="F29" s="210"/>
      <c r="G29" s="55"/>
      <c r="H29" s="211"/>
      <c r="I29" s="68"/>
    </row>
    <row r="30" spans="1:9" s="52" customFormat="1" ht="22.5" customHeight="1" x14ac:dyDescent="0.25">
      <c r="A30" s="65" t="s">
        <v>171</v>
      </c>
      <c r="B30" s="63" t="s">
        <v>173</v>
      </c>
      <c r="C30" s="66"/>
      <c r="D30" s="67"/>
      <c r="E30" s="68"/>
      <c r="F30" s="210"/>
      <c r="G30" s="55"/>
      <c r="H30" s="211"/>
      <c r="I30" s="68"/>
    </row>
    <row r="31" spans="1:9" s="52" customFormat="1" ht="22.5" customHeight="1" x14ac:dyDescent="0.25">
      <c r="A31" s="65" t="s">
        <v>175</v>
      </c>
      <c r="B31" s="63" t="s">
        <v>174</v>
      </c>
      <c r="C31" s="66"/>
      <c r="D31" s="67"/>
      <c r="E31" s="68"/>
      <c r="F31" s="210"/>
      <c r="G31" s="55"/>
      <c r="H31" s="211"/>
      <c r="I31" s="68"/>
    </row>
    <row r="32" spans="1:9" s="1" customFormat="1" ht="14.4" thickBo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9" s="70" customFormat="1" ht="19.5" customHeight="1" thickBot="1" x14ac:dyDescent="0.3">
      <c r="A33" s="48" t="s">
        <v>67</v>
      </c>
      <c r="B33" s="49"/>
      <c r="C33" s="71"/>
      <c r="D33" s="75" t="str">
        <f>D21</f>
        <v>Dauer d. Phase [Mo]</v>
      </c>
      <c r="E33" s="76"/>
      <c r="F33" s="77"/>
      <c r="G33" s="71"/>
      <c r="H33" s="120"/>
      <c r="I33" s="49"/>
    </row>
    <row r="34" spans="1:9" s="1" customFormat="1" ht="7.5" customHeight="1" x14ac:dyDescent="0.25">
      <c r="A34" s="44"/>
      <c r="C34" s="44"/>
      <c r="D34" s="51"/>
      <c r="E34" s="44"/>
      <c r="F34" s="44"/>
      <c r="G34" s="44"/>
      <c r="H34" s="44"/>
    </row>
    <row r="35" spans="1:9" s="52" customFormat="1" ht="22.5" customHeight="1" x14ac:dyDescent="0.25">
      <c r="A35" s="275" t="s">
        <v>170</v>
      </c>
      <c r="B35" s="63" t="s">
        <v>172</v>
      </c>
      <c r="C35" s="55"/>
      <c r="D35" s="67"/>
      <c r="E35" s="68"/>
      <c r="F35" s="210"/>
      <c r="G35" s="55"/>
      <c r="H35" s="211"/>
      <c r="I35" s="68"/>
    </row>
    <row r="36" spans="1:9" s="52" customFormat="1" ht="22.5" customHeight="1" x14ac:dyDescent="0.25">
      <c r="A36" s="65" t="s">
        <v>171</v>
      </c>
      <c r="B36" s="63" t="s">
        <v>173</v>
      </c>
      <c r="C36" s="55"/>
      <c r="D36" s="67"/>
      <c r="E36" s="68"/>
      <c r="F36" s="210"/>
      <c r="G36" s="55"/>
      <c r="H36" s="211"/>
      <c r="I36" s="68"/>
    </row>
    <row r="37" spans="1:9" s="52" customFormat="1" ht="22.5" customHeight="1" x14ac:dyDescent="0.25">
      <c r="A37" s="65" t="s">
        <v>175</v>
      </c>
      <c r="B37" s="63" t="s">
        <v>174</v>
      </c>
      <c r="C37" s="55"/>
      <c r="D37" s="67"/>
      <c r="E37" s="68"/>
      <c r="F37" s="210"/>
      <c r="G37" s="55"/>
      <c r="H37" s="211"/>
      <c r="I37" s="68"/>
    </row>
    <row r="38" spans="1:9" s="1" customFormat="1" ht="14.4" thickBot="1" x14ac:dyDescent="0.3">
      <c r="A38" s="44"/>
      <c r="B38" s="44"/>
      <c r="C38" s="44"/>
      <c r="D38" s="44"/>
      <c r="E38" s="44"/>
      <c r="F38" s="44"/>
      <c r="G38" s="44"/>
      <c r="H38" s="87"/>
      <c r="I38" s="44"/>
    </row>
    <row r="39" spans="1:9" ht="16.2" thickBot="1" x14ac:dyDescent="0.35">
      <c r="A39" s="88" t="s">
        <v>104</v>
      </c>
      <c r="B39" s="89"/>
      <c r="D39" s="44"/>
      <c r="E39" s="44"/>
      <c r="F39" s="209">
        <f>F9+F15+F21+F27+F33</f>
        <v>0</v>
      </c>
      <c r="G39" s="44"/>
      <c r="H39" s="87"/>
      <c r="I39" s="44"/>
    </row>
    <row r="40" spans="1:9" x14ac:dyDescent="0.25">
      <c r="A40" s="44"/>
      <c r="B40" s="44"/>
      <c r="C40" s="44"/>
      <c r="D40" s="44"/>
      <c r="E40" s="44"/>
      <c r="F40" s="44"/>
      <c r="G40" s="44"/>
      <c r="H40" s="44"/>
      <c r="I40" s="44"/>
    </row>
    <row r="41" spans="1:9" x14ac:dyDescent="0.25">
      <c r="G41" s="44"/>
    </row>
    <row r="42" spans="1:9" x14ac:dyDescent="0.25">
      <c r="G42" s="44"/>
    </row>
    <row r="43" spans="1:9" x14ac:dyDescent="0.25">
      <c r="G43" s="44"/>
    </row>
  </sheetData>
  <mergeCells count="4">
    <mergeCell ref="D6:F6"/>
    <mergeCell ref="D3:I3"/>
    <mergeCell ref="H6:I6"/>
    <mergeCell ref="D4:I4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2"/>
  <sheetViews>
    <sheetView showGridLines="0" zoomScaleNormal="100" zoomScaleSheetLayoutView="145" workbookViewId="0">
      <selection activeCell="N28" sqref="N28"/>
    </sheetView>
  </sheetViews>
  <sheetFormatPr baseColWidth="10" defaultColWidth="11.5546875" defaultRowHeight="13.2" x14ac:dyDescent="0.25"/>
  <cols>
    <col min="1" max="1" width="6.6640625" style="92" customWidth="1"/>
    <col min="2" max="2" width="34.44140625" style="92" customWidth="1"/>
    <col min="3" max="3" width="1.44140625" style="92" customWidth="1"/>
    <col min="4" max="17" width="3.33203125" style="92" customWidth="1"/>
    <col min="18" max="28" width="3.33203125" style="93" customWidth="1"/>
    <col min="29" max="16384" width="11.5546875" style="92"/>
  </cols>
  <sheetData>
    <row r="1" spans="1:29" ht="37.950000000000003" customHeight="1" x14ac:dyDescent="0.25"/>
    <row r="2" spans="1:29" ht="46.95" customHeight="1" x14ac:dyDescent="0.25">
      <c r="A2" s="311"/>
      <c r="B2" s="311"/>
      <c r="D2" s="310" t="s">
        <v>113</v>
      </c>
      <c r="E2" s="310"/>
      <c r="F2" s="310"/>
      <c r="G2" s="310"/>
      <c r="H2" s="310" t="s">
        <v>112</v>
      </c>
      <c r="I2" s="310"/>
      <c r="J2" s="310"/>
      <c r="K2" s="310"/>
      <c r="L2" s="310"/>
      <c r="M2" s="310"/>
      <c r="N2" s="310" t="s">
        <v>110</v>
      </c>
      <c r="O2" s="310"/>
      <c r="P2" s="310"/>
      <c r="Q2" s="310"/>
      <c r="R2" s="310"/>
      <c r="S2" s="310" t="s">
        <v>108</v>
      </c>
      <c r="T2" s="310"/>
      <c r="U2" s="310"/>
      <c r="V2" s="310"/>
      <c r="W2" s="310"/>
      <c r="X2" s="310"/>
      <c r="Y2" s="310" t="s">
        <v>109</v>
      </c>
      <c r="Z2" s="310"/>
      <c r="AA2" s="310"/>
      <c r="AB2" s="310"/>
    </row>
    <row r="3" spans="1:29" ht="6" customHeight="1" thickBot="1" x14ac:dyDescent="0.3"/>
    <row r="4" spans="1:29" ht="27" customHeight="1" thickBot="1" x14ac:dyDescent="0.3">
      <c r="A4" s="308" t="s">
        <v>195</v>
      </c>
      <c r="B4" s="309"/>
      <c r="D4" s="306" t="s">
        <v>206</v>
      </c>
      <c r="E4" s="307"/>
      <c r="F4" s="307"/>
      <c r="G4" s="307"/>
      <c r="H4" s="306" t="s">
        <v>112</v>
      </c>
      <c r="I4" s="307"/>
      <c r="J4" s="307"/>
      <c r="K4" s="307"/>
      <c r="L4" s="307"/>
      <c r="M4" s="307"/>
      <c r="N4" s="306" t="s">
        <v>207</v>
      </c>
      <c r="O4" s="307"/>
      <c r="P4" s="307"/>
      <c r="Q4" s="307"/>
      <c r="R4" s="307"/>
      <c r="S4" s="306" t="s">
        <v>208</v>
      </c>
      <c r="T4" s="307"/>
      <c r="U4" s="307"/>
      <c r="V4" s="306" t="s">
        <v>209</v>
      </c>
      <c r="W4" s="307"/>
      <c r="X4" s="307"/>
      <c r="Y4" s="306" t="s">
        <v>210</v>
      </c>
      <c r="Z4" s="307"/>
      <c r="AA4" s="307"/>
      <c r="AB4" s="307"/>
    </row>
    <row r="5" spans="1:29" ht="6" customHeight="1" x14ac:dyDescent="0.25"/>
    <row r="6" spans="1:29" x14ac:dyDescent="0.25">
      <c r="A6" s="98" t="s">
        <v>196</v>
      </c>
      <c r="B6" s="94" t="s">
        <v>172</v>
      </c>
      <c r="D6" s="96"/>
      <c r="E6" s="97"/>
      <c r="F6" s="97"/>
      <c r="G6" s="97"/>
      <c r="H6" s="96"/>
      <c r="I6" s="97"/>
      <c r="J6" s="97"/>
      <c r="K6" s="97"/>
      <c r="L6" s="97"/>
      <c r="M6" s="97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5"/>
      <c r="Z6" s="95"/>
      <c r="AA6" s="96"/>
      <c r="AB6" s="97"/>
    </row>
    <row r="7" spans="1:29" x14ac:dyDescent="0.25">
      <c r="A7" s="98"/>
      <c r="B7" s="294" t="s">
        <v>197</v>
      </c>
      <c r="D7" s="100"/>
      <c r="E7" s="113"/>
      <c r="F7" s="113"/>
      <c r="G7" s="113"/>
      <c r="H7" s="100"/>
      <c r="I7" s="113"/>
      <c r="J7" s="296"/>
      <c r="K7" s="296"/>
      <c r="L7" s="296"/>
      <c r="M7" s="296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95"/>
      <c r="Z7" s="95"/>
      <c r="AA7" s="96"/>
      <c r="AB7" s="97"/>
    </row>
    <row r="8" spans="1:29" x14ac:dyDescent="0.25">
      <c r="A8" s="98"/>
      <c r="B8" s="294" t="s">
        <v>198</v>
      </c>
      <c r="D8" s="295"/>
      <c r="E8" s="296"/>
      <c r="F8" s="296"/>
      <c r="G8" s="296"/>
      <c r="H8" s="100"/>
      <c r="I8" s="113"/>
      <c r="J8" s="296"/>
      <c r="K8" s="296"/>
      <c r="L8" s="296"/>
      <c r="M8" s="296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95"/>
      <c r="Z8" s="95"/>
      <c r="AA8" s="96"/>
      <c r="AB8" s="97"/>
    </row>
    <row r="9" spans="1:29" x14ac:dyDescent="0.25">
      <c r="A9" s="98"/>
      <c r="B9" s="294" t="s">
        <v>199</v>
      </c>
      <c r="D9" s="295"/>
      <c r="E9" s="296"/>
      <c r="F9" s="296"/>
      <c r="G9" s="296"/>
      <c r="H9" s="100"/>
      <c r="I9" s="113"/>
      <c r="J9" s="113"/>
      <c r="K9" s="113"/>
      <c r="L9" s="113"/>
      <c r="M9" s="113"/>
      <c r="N9" s="100"/>
      <c r="O9" s="100"/>
      <c r="P9" s="100"/>
      <c r="Q9" s="100"/>
      <c r="R9" s="100"/>
      <c r="S9" s="100"/>
      <c r="T9" s="295"/>
      <c r="U9" s="295"/>
      <c r="V9" s="295"/>
      <c r="W9" s="295"/>
      <c r="X9" s="295"/>
      <c r="Y9" s="297"/>
      <c r="Z9" s="297"/>
      <c r="AA9" s="96"/>
      <c r="AB9" s="97"/>
    </row>
    <row r="10" spans="1:29" x14ac:dyDescent="0.25">
      <c r="A10" s="98"/>
      <c r="B10" s="294" t="s">
        <v>200</v>
      </c>
      <c r="D10" s="96"/>
      <c r="E10" s="97"/>
      <c r="F10" s="97"/>
      <c r="G10" s="97"/>
      <c r="H10" s="96"/>
      <c r="I10" s="97"/>
      <c r="J10" s="97"/>
      <c r="K10" s="97"/>
      <c r="L10" s="296"/>
      <c r="M10" s="296"/>
      <c r="N10" s="100"/>
      <c r="O10" s="100"/>
      <c r="P10" s="100"/>
      <c r="Q10" s="100"/>
      <c r="R10" s="100"/>
      <c r="S10" s="96"/>
      <c r="T10" s="96"/>
      <c r="U10" s="96"/>
      <c r="V10" s="96"/>
      <c r="W10" s="96"/>
      <c r="X10" s="96"/>
      <c r="Y10" s="95"/>
      <c r="Z10" s="95"/>
      <c r="AA10" s="96"/>
      <c r="AB10" s="97"/>
    </row>
    <row r="11" spans="1:29" x14ac:dyDescent="0.25">
      <c r="A11" s="98"/>
      <c r="B11" s="294" t="s">
        <v>201</v>
      </c>
      <c r="D11" s="295"/>
      <c r="E11" s="296"/>
      <c r="F11" s="296"/>
      <c r="G11" s="296"/>
      <c r="H11" s="100"/>
      <c r="I11" s="113"/>
      <c r="J11" s="113"/>
      <c r="K11" s="113"/>
      <c r="L11" s="113"/>
      <c r="M11" s="113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95"/>
      <c r="Z11" s="95"/>
      <c r="AA11" s="96"/>
      <c r="AB11" s="97"/>
    </row>
    <row r="12" spans="1:29" x14ac:dyDescent="0.25">
      <c r="A12" s="98"/>
      <c r="B12" s="294" t="s">
        <v>202</v>
      </c>
      <c r="D12" s="96"/>
      <c r="E12" s="97"/>
      <c r="F12" s="97"/>
      <c r="G12" s="97"/>
      <c r="H12" s="295"/>
      <c r="I12" s="296"/>
      <c r="J12" s="296"/>
      <c r="K12" s="296"/>
      <c r="L12" s="113"/>
      <c r="M12" s="113"/>
      <c r="N12" s="100"/>
      <c r="O12" s="100"/>
      <c r="P12" s="96"/>
      <c r="Q12" s="96"/>
      <c r="R12" s="96"/>
      <c r="S12" s="96"/>
      <c r="T12" s="96"/>
      <c r="U12" s="96"/>
      <c r="V12" s="96"/>
      <c r="W12" s="96"/>
      <c r="X12" s="96"/>
      <c r="Y12" s="95"/>
      <c r="Z12" s="95"/>
      <c r="AA12" s="96"/>
      <c r="AB12" s="97"/>
    </row>
    <row r="13" spans="1:29" x14ac:dyDescent="0.25">
      <c r="A13" s="98"/>
      <c r="B13" s="294" t="s">
        <v>203</v>
      </c>
      <c r="D13" s="295"/>
      <c r="E13" s="296"/>
      <c r="F13" s="296"/>
      <c r="G13" s="296"/>
      <c r="H13" s="100"/>
      <c r="I13" s="113"/>
      <c r="J13" s="113"/>
      <c r="K13" s="113"/>
      <c r="L13" s="113"/>
      <c r="M13" s="113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95"/>
      <c r="Z13" s="95"/>
      <c r="AA13" s="96"/>
      <c r="AB13" s="97"/>
    </row>
    <row r="14" spans="1:29" x14ac:dyDescent="0.25">
      <c r="A14" s="98"/>
      <c r="B14" s="294" t="s">
        <v>109</v>
      </c>
      <c r="D14" s="295"/>
      <c r="E14" s="296"/>
      <c r="F14" s="296"/>
      <c r="G14" s="296"/>
      <c r="H14" s="100"/>
      <c r="I14" s="113"/>
      <c r="J14" s="113"/>
      <c r="K14" s="113"/>
      <c r="L14" s="113"/>
      <c r="M14" s="113"/>
      <c r="N14" s="100"/>
      <c r="O14" s="100"/>
      <c r="P14" s="100"/>
      <c r="Q14" s="100"/>
      <c r="R14" s="100"/>
      <c r="S14" s="96"/>
      <c r="T14" s="96"/>
      <c r="U14" s="96"/>
      <c r="V14" s="295"/>
      <c r="W14" s="295"/>
      <c r="X14" s="100"/>
      <c r="Y14" s="101"/>
      <c r="Z14" s="101"/>
      <c r="AA14" s="295"/>
      <c r="AB14" s="296"/>
    </row>
    <row r="15" spans="1:29" x14ac:dyDescent="0.25">
      <c r="A15" s="98" t="s">
        <v>204</v>
      </c>
      <c r="B15" s="94" t="s">
        <v>173</v>
      </c>
      <c r="D15" s="295"/>
      <c r="E15" s="296"/>
      <c r="F15" s="296"/>
      <c r="G15" s="296"/>
      <c r="H15" s="100"/>
      <c r="I15" s="113"/>
      <c r="J15" s="113"/>
      <c r="K15" s="113"/>
      <c r="L15" s="113"/>
      <c r="M15" s="113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95"/>
      <c r="Z15" s="95"/>
      <c r="AA15" s="96"/>
      <c r="AB15" s="97"/>
    </row>
    <row r="16" spans="1:29" x14ac:dyDescent="0.25">
      <c r="A16" s="98" t="s">
        <v>205</v>
      </c>
      <c r="B16" s="94" t="s">
        <v>174</v>
      </c>
      <c r="D16" s="295"/>
      <c r="E16" s="296"/>
      <c r="F16" s="296"/>
      <c r="G16" s="296"/>
      <c r="H16" s="100"/>
      <c r="I16" s="113"/>
      <c r="J16" s="113"/>
      <c r="K16" s="113"/>
      <c r="L16" s="113"/>
      <c r="M16" s="113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95"/>
      <c r="Z16" s="95"/>
      <c r="AA16" s="96"/>
      <c r="AB16" s="97"/>
      <c r="AC16" s="102"/>
    </row>
    <row r="17" spans="1:24" s="93" customFormat="1" ht="3.75" customHeight="1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X17" s="92"/>
    </row>
    <row r="18" spans="1:24" customFormat="1" ht="6" customHeight="1" x14ac:dyDescent="0.25"/>
    <row r="19" spans="1:24" s="93" customFormat="1" x14ac:dyDescent="0.25">
      <c r="A19" s="92"/>
      <c r="B19" s="92"/>
      <c r="C19" s="92"/>
      <c r="D19" s="102"/>
      <c r="E19" s="102"/>
      <c r="F19" s="102"/>
      <c r="G19" s="92"/>
      <c r="H19" s="102"/>
      <c r="I19" s="102"/>
      <c r="J19" s="102"/>
      <c r="K19" s="102"/>
      <c r="L19" s="102"/>
      <c r="M19" s="92"/>
      <c r="N19" s="92"/>
      <c r="O19" s="92"/>
      <c r="P19" s="92"/>
      <c r="Q19" s="92"/>
      <c r="U19" s="100"/>
      <c r="V19" s="299" t="s">
        <v>211</v>
      </c>
    </row>
    <row r="20" spans="1:24" s="93" customFormat="1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298"/>
      <c r="V20" s="300" t="s">
        <v>212</v>
      </c>
      <c r="W20" s="92"/>
      <c r="X20" s="92"/>
    </row>
    <row r="22" spans="1:24" x14ac:dyDescent="0.25">
      <c r="B22" s="99"/>
    </row>
  </sheetData>
  <mergeCells count="13">
    <mergeCell ref="Y4:AB4"/>
    <mergeCell ref="A4:B4"/>
    <mergeCell ref="S2:X2"/>
    <mergeCell ref="A2:B2"/>
    <mergeCell ref="H2:M2"/>
    <mergeCell ref="N2:R2"/>
    <mergeCell ref="Y2:AB2"/>
    <mergeCell ref="D2:G2"/>
    <mergeCell ref="D4:G4"/>
    <mergeCell ref="H4:M4"/>
    <mergeCell ref="N4:R4"/>
    <mergeCell ref="S4:U4"/>
    <mergeCell ref="V4:X4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topLeftCell="A2" zoomScaleNormal="100" zoomScaleSheetLayoutView="85" workbookViewId="0">
      <selection activeCell="N28" sqref="N28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1" t="s">
        <v>180</v>
      </c>
      <c r="B1" s="61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65</v>
      </c>
      <c r="E3" s="26" t="s">
        <v>1</v>
      </c>
      <c r="F3" s="28"/>
      <c r="G3" s="35"/>
      <c r="H3" s="26"/>
      <c r="I3" s="214" t="s">
        <v>81</v>
      </c>
    </row>
    <row r="4" spans="1:9" s="7" customFormat="1" ht="27" thickBot="1" x14ac:dyDescent="0.3">
      <c r="A4" s="7" t="s">
        <v>6</v>
      </c>
      <c r="B4" s="8" t="s">
        <v>7</v>
      </c>
      <c r="C4" s="221">
        <v>1</v>
      </c>
      <c r="D4" s="218" t="e">
        <f>AVERAGE(D5:D8)</f>
        <v>#DIV/0!</v>
      </c>
      <c r="E4" s="221">
        <v>30</v>
      </c>
      <c r="F4" s="28"/>
      <c r="G4" s="36" t="s">
        <v>64</v>
      </c>
      <c r="H4" s="26"/>
      <c r="I4" s="9"/>
    </row>
    <row r="5" spans="1:9" s="10" customFormat="1" ht="27" thickBot="1" x14ac:dyDescent="0.3">
      <c r="A5" s="27"/>
      <c r="B5" s="11" t="s">
        <v>8</v>
      </c>
      <c r="C5" s="216" t="s">
        <v>9</v>
      </c>
      <c r="D5" s="220"/>
      <c r="E5" s="217" t="s">
        <v>10</v>
      </c>
      <c r="F5" s="28"/>
      <c r="G5" s="254"/>
      <c r="H5" s="30"/>
      <c r="I5" s="215" t="s">
        <v>80</v>
      </c>
    </row>
    <row r="6" spans="1:9" s="10" customFormat="1" ht="13.8" thickBot="1" x14ac:dyDescent="0.3">
      <c r="A6" s="27"/>
      <c r="B6" s="11" t="s">
        <v>11</v>
      </c>
      <c r="C6" s="12" t="s">
        <v>12</v>
      </c>
      <c r="D6" s="13"/>
      <c r="E6" s="14" t="s">
        <v>13</v>
      </c>
      <c r="F6" s="28"/>
      <c r="G6" s="254"/>
      <c r="H6" s="30"/>
      <c r="I6" s="215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/>
      <c r="E7" s="14" t="s">
        <v>9</v>
      </c>
      <c r="F7" s="28"/>
      <c r="G7" s="254"/>
      <c r="H7" s="30"/>
      <c r="I7" s="215" t="s">
        <v>16</v>
      </c>
    </row>
    <row r="8" spans="1:9" s="10" customFormat="1" ht="13.8" thickBot="1" x14ac:dyDescent="0.3">
      <c r="A8" s="27"/>
      <c r="B8" s="73" t="s">
        <v>17</v>
      </c>
      <c r="C8" s="12"/>
      <c r="D8" s="13"/>
      <c r="E8" s="14"/>
      <c r="F8" s="28"/>
      <c r="G8" s="254"/>
      <c r="H8" s="30"/>
      <c r="I8" s="215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x14ac:dyDescent="0.25">
      <c r="A10" s="7" t="s">
        <v>19</v>
      </c>
      <c r="B10" s="8" t="s">
        <v>20</v>
      </c>
      <c r="C10" s="221">
        <v>1</v>
      </c>
      <c r="D10" s="219"/>
      <c r="E10" s="221">
        <v>30</v>
      </c>
      <c r="F10" s="28"/>
      <c r="G10" s="254"/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178</v>
      </c>
      <c r="C12" s="222">
        <f>$C$4</f>
        <v>1</v>
      </c>
      <c r="D12" s="218" t="e">
        <f>AVERAGE(D13:D17)</f>
        <v>#DIV/0!</v>
      </c>
      <c r="E12" s="223">
        <f>$E$4</f>
        <v>30</v>
      </c>
      <c r="F12" s="28"/>
      <c r="G12" s="36"/>
      <c r="H12" s="26"/>
      <c r="I12" s="9"/>
    </row>
    <row r="13" spans="1:9" s="10" customFormat="1" ht="27" thickBot="1" x14ac:dyDescent="0.3">
      <c r="A13" s="27"/>
      <c r="B13" s="11" t="s">
        <v>69</v>
      </c>
      <c r="C13" s="216" t="s">
        <v>22</v>
      </c>
      <c r="D13" s="220"/>
      <c r="E13" s="217" t="s">
        <v>10</v>
      </c>
      <c r="F13" s="28"/>
      <c r="G13" s="254"/>
      <c r="H13" s="30"/>
      <c r="I13" s="215" t="s">
        <v>23</v>
      </c>
    </row>
    <row r="14" spans="1:9" s="10" customFormat="1" ht="13.8" thickBot="1" x14ac:dyDescent="0.3">
      <c r="A14" s="27"/>
      <c r="B14" s="11" t="s">
        <v>24</v>
      </c>
      <c r="C14" s="12" t="s">
        <v>9</v>
      </c>
      <c r="D14" s="13"/>
      <c r="E14" s="14" t="s">
        <v>10</v>
      </c>
      <c r="F14" s="28"/>
      <c r="G14" s="254"/>
      <c r="H14" s="30"/>
      <c r="I14" s="215" t="s">
        <v>25</v>
      </c>
    </row>
    <row r="15" spans="1:9" s="10" customFormat="1" ht="27" thickBot="1" x14ac:dyDescent="0.3">
      <c r="A15" s="27"/>
      <c r="B15" s="11" t="s">
        <v>70</v>
      </c>
      <c r="C15" s="12" t="s">
        <v>9</v>
      </c>
      <c r="D15" s="13"/>
      <c r="E15" s="14" t="s">
        <v>10</v>
      </c>
      <c r="F15" s="28"/>
      <c r="G15" s="254"/>
      <c r="H15" s="30"/>
      <c r="I15" s="215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/>
      <c r="E16" s="14" t="s">
        <v>13</v>
      </c>
      <c r="F16" s="28"/>
      <c r="G16" s="254"/>
      <c r="H16" s="30"/>
      <c r="I16" s="215" t="s">
        <v>28</v>
      </c>
    </row>
    <row r="17" spans="1:9" s="10" customFormat="1" ht="13.8" thickBot="1" x14ac:dyDescent="0.3">
      <c r="A17" s="27"/>
      <c r="B17" s="73" t="s">
        <v>29</v>
      </c>
      <c r="C17" s="12"/>
      <c r="D17" s="13"/>
      <c r="E17" s="14"/>
      <c r="F17" s="28"/>
      <c r="G17" s="254"/>
      <c r="H17" s="30"/>
      <c r="I17" s="215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75</v>
      </c>
      <c r="C19" s="222">
        <f>$C$4</f>
        <v>1</v>
      </c>
      <c r="D19" s="218" t="e">
        <f>AVERAGE(D20:D25)</f>
        <v>#DIV/0!</v>
      </c>
      <c r="E19" s="223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216" t="s">
        <v>22</v>
      </c>
      <c r="D20" s="220"/>
      <c r="E20" s="217" t="s">
        <v>10</v>
      </c>
      <c r="F20" s="28"/>
      <c r="G20" s="254"/>
      <c r="H20" s="30"/>
      <c r="I20" s="215" t="s">
        <v>32</v>
      </c>
    </row>
    <row r="21" spans="1:9" s="10" customFormat="1" ht="13.8" thickBot="1" x14ac:dyDescent="0.3">
      <c r="A21" s="27"/>
      <c r="B21" s="11" t="s">
        <v>33</v>
      </c>
      <c r="C21" s="12" t="s">
        <v>22</v>
      </c>
      <c r="D21" s="13"/>
      <c r="E21" s="14" t="s">
        <v>10</v>
      </c>
      <c r="F21" s="28"/>
      <c r="G21" s="254"/>
      <c r="H21" s="30"/>
      <c r="I21" s="215" t="s">
        <v>34</v>
      </c>
    </row>
    <row r="22" spans="1:9" s="10" customFormat="1" ht="13.8" thickBot="1" x14ac:dyDescent="0.3">
      <c r="A22" s="27"/>
      <c r="B22" s="11" t="s">
        <v>35</v>
      </c>
      <c r="C22" s="12" t="s">
        <v>22</v>
      </c>
      <c r="D22" s="13"/>
      <c r="E22" s="14" t="s">
        <v>10</v>
      </c>
      <c r="F22" s="28"/>
      <c r="G22" s="254"/>
      <c r="H22" s="30"/>
      <c r="I22" s="215" t="s">
        <v>36</v>
      </c>
    </row>
    <row r="23" spans="1:9" s="10" customFormat="1" ht="13.8" thickBot="1" x14ac:dyDescent="0.3">
      <c r="A23" s="27"/>
      <c r="B23" s="11" t="s">
        <v>37</v>
      </c>
      <c r="C23" s="12" t="s">
        <v>22</v>
      </c>
      <c r="D23" s="13"/>
      <c r="E23" s="14" t="s">
        <v>10</v>
      </c>
      <c r="F23" s="28"/>
      <c r="G23" s="254"/>
      <c r="H23" s="30"/>
      <c r="I23" s="215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/>
      <c r="E24" s="14" t="s">
        <v>10</v>
      </c>
      <c r="F24" s="28"/>
      <c r="G24" s="254"/>
      <c r="H24" s="30"/>
      <c r="I24" s="215" t="s">
        <v>40</v>
      </c>
    </row>
    <row r="25" spans="1:9" s="10" customFormat="1" ht="13.8" thickBot="1" x14ac:dyDescent="0.3">
      <c r="A25" s="27"/>
      <c r="B25" s="73" t="s">
        <v>41</v>
      </c>
      <c r="C25" s="12"/>
      <c r="D25" s="13"/>
      <c r="E25" s="14"/>
      <c r="F25" s="28"/>
      <c r="G25" s="254"/>
      <c r="H25" s="30"/>
      <c r="I25" s="215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71</v>
      </c>
      <c r="C27" s="222">
        <f>$C$4</f>
        <v>1</v>
      </c>
      <c r="D27" s="218" t="e">
        <f>AVERAGE(D28:D31)</f>
        <v>#DIV/0!</v>
      </c>
      <c r="E27" s="223">
        <f>$E$4</f>
        <v>30</v>
      </c>
      <c r="F27" s="28"/>
      <c r="G27" s="36"/>
      <c r="H27" s="26"/>
      <c r="I27" s="18"/>
    </row>
    <row r="28" spans="1:9" s="10" customFormat="1" ht="13.8" thickBot="1" x14ac:dyDescent="0.3">
      <c r="A28" s="27"/>
      <c r="B28" s="11" t="s">
        <v>179</v>
      </c>
      <c r="C28" s="216" t="s">
        <v>43</v>
      </c>
      <c r="D28" s="220"/>
      <c r="E28" s="217" t="s">
        <v>44</v>
      </c>
      <c r="F28" s="28"/>
      <c r="G28" s="254"/>
      <c r="H28" s="30"/>
      <c r="I28" s="215"/>
    </row>
    <row r="29" spans="1:9" s="10" customFormat="1" ht="13.8" thickBot="1" x14ac:dyDescent="0.3">
      <c r="A29" s="27"/>
      <c r="B29" s="11" t="s">
        <v>72</v>
      </c>
      <c r="C29" s="216" t="s">
        <v>43</v>
      </c>
      <c r="D29" s="220"/>
      <c r="E29" s="217" t="s">
        <v>44</v>
      </c>
      <c r="F29" s="28"/>
      <c r="G29" s="254"/>
      <c r="H29" s="30"/>
      <c r="I29" s="215" t="s">
        <v>45</v>
      </c>
    </row>
    <row r="30" spans="1:9" s="10" customFormat="1" ht="27" thickBot="1" x14ac:dyDescent="0.3">
      <c r="A30" s="27"/>
      <c r="B30" s="11" t="s">
        <v>46</v>
      </c>
      <c r="C30" s="12" t="s">
        <v>82</v>
      </c>
      <c r="D30" s="13"/>
      <c r="E30" s="14" t="s">
        <v>47</v>
      </c>
      <c r="F30" s="28"/>
      <c r="G30" s="254"/>
      <c r="H30" s="30"/>
      <c r="I30" s="215" t="s">
        <v>48</v>
      </c>
    </row>
    <row r="31" spans="1:9" s="10" customFormat="1" ht="13.8" thickBot="1" x14ac:dyDescent="0.3">
      <c r="A31" s="27"/>
      <c r="B31" s="73" t="s">
        <v>29</v>
      </c>
      <c r="C31" s="12"/>
      <c r="D31" s="13"/>
      <c r="E31" s="14"/>
      <c r="F31" s="28"/>
      <c r="G31" s="254"/>
      <c r="H31" s="30"/>
      <c r="I31" s="215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3" customFormat="1" ht="14.25" customHeight="1" x14ac:dyDescent="0.25">
      <c r="A33" s="23"/>
      <c r="B33" s="25" t="s">
        <v>5</v>
      </c>
      <c r="C33" s="26" t="s">
        <v>0</v>
      </c>
      <c r="D33" s="26" t="s">
        <v>65</v>
      </c>
      <c r="E33" s="26" t="s">
        <v>1</v>
      </c>
      <c r="F33" s="28"/>
      <c r="G33" s="35"/>
      <c r="H33" s="26"/>
      <c r="I33" s="6"/>
    </row>
    <row r="34" spans="1:9" s="15" customFormat="1" ht="27" thickBot="1" x14ac:dyDescent="0.3">
      <c r="A34" s="15" t="s">
        <v>49</v>
      </c>
      <c r="B34" s="16" t="s">
        <v>73</v>
      </c>
      <c r="C34" s="222">
        <f>$C$4</f>
        <v>1</v>
      </c>
      <c r="D34" s="218" t="e">
        <f>AVERAGE(D35:D37)</f>
        <v>#DIV/0!</v>
      </c>
      <c r="E34" s="223">
        <f>$E$4</f>
        <v>30</v>
      </c>
      <c r="F34" s="28"/>
      <c r="G34" s="36"/>
      <c r="H34" s="26"/>
      <c r="I34" s="17"/>
    </row>
    <row r="35" spans="1:9" s="10" customFormat="1" ht="13.8" thickBot="1" x14ac:dyDescent="0.3">
      <c r="A35" s="27"/>
      <c r="B35" s="11" t="s">
        <v>50</v>
      </c>
      <c r="C35" s="216" t="s">
        <v>22</v>
      </c>
      <c r="D35" s="220"/>
      <c r="E35" s="217" t="s">
        <v>10</v>
      </c>
      <c r="F35" s="28"/>
      <c r="G35" s="254"/>
      <c r="H35" s="30"/>
      <c r="I35" s="215" t="s">
        <v>51</v>
      </c>
    </row>
    <row r="36" spans="1:9" s="10" customFormat="1" ht="13.8" thickBot="1" x14ac:dyDescent="0.3">
      <c r="A36" s="27"/>
      <c r="B36" s="11" t="s">
        <v>74</v>
      </c>
      <c r="C36" s="12" t="s">
        <v>22</v>
      </c>
      <c r="D36" s="13"/>
      <c r="E36" s="14" t="s">
        <v>10</v>
      </c>
      <c r="F36" s="28"/>
      <c r="G36" s="254"/>
      <c r="H36" s="30"/>
      <c r="I36" s="215" t="s">
        <v>52</v>
      </c>
    </row>
    <row r="37" spans="1:9" s="10" customFormat="1" ht="13.8" thickBot="1" x14ac:dyDescent="0.3">
      <c r="A37" s="27"/>
      <c r="B37" s="73" t="s">
        <v>29</v>
      </c>
      <c r="C37" s="12"/>
      <c r="D37" s="13"/>
      <c r="E37" s="14"/>
      <c r="F37" s="28"/>
      <c r="G37" s="254"/>
      <c r="H37" s="30"/>
      <c r="I37" s="215" t="s">
        <v>18</v>
      </c>
    </row>
    <row r="38" spans="1:9" x14ac:dyDescent="0.25">
      <c r="A38" s="4"/>
      <c r="B38" s="28"/>
      <c r="C38" s="28"/>
      <c r="D38" s="28"/>
      <c r="E38" s="28"/>
      <c r="F38" s="28"/>
      <c r="G38" s="27"/>
      <c r="H38" s="28"/>
    </row>
    <row r="39" spans="1:9" s="3" customFormat="1" ht="13.8" thickBot="1" x14ac:dyDescent="0.3">
      <c r="A39" s="20"/>
      <c r="B39" s="21" t="s">
        <v>3</v>
      </c>
      <c r="C39" s="22"/>
      <c r="D39" s="218" t="e">
        <f>D34+D27+D19+D12+D10+D4</f>
        <v>#DIV/0!</v>
      </c>
      <c r="E39" s="15"/>
      <c r="F39" s="28"/>
      <c r="G39" s="37"/>
      <c r="H39" s="31"/>
    </row>
    <row r="40" spans="1:9" ht="13.8" thickBot="1" x14ac:dyDescent="0.3">
      <c r="A40" s="4"/>
      <c r="B40" s="28"/>
      <c r="C40" s="28"/>
      <c r="E40" s="28"/>
      <c r="F40" s="28"/>
      <c r="G40" s="27"/>
      <c r="H40" s="28"/>
    </row>
    <row r="41" spans="1:9" ht="18" thickBot="1" x14ac:dyDescent="0.35">
      <c r="A41" s="23"/>
      <c r="B41" s="24"/>
      <c r="C41" s="29" t="s">
        <v>4</v>
      </c>
      <c r="D41" s="213" t="e">
        <f>IF(D39&lt;120,0.0083*D39+0.5,0.025*D39-1.5)</f>
        <v>#DIV/0!</v>
      </c>
      <c r="E41" s="4"/>
      <c r="F41" s="28"/>
      <c r="G41" s="38"/>
      <c r="H41" s="4"/>
    </row>
    <row r="42" spans="1:9" x14ac:dyDescent="0.25">
      <c r="A42" s="4"/>
      <c r="B42" s="28"/>
      <c r="C42" s="28"/>
      <c r="D42" s="28"/>
      <c r="E42" s="28"/>
      <c r="F42" s="28"/>
      <c r="G42" s="27"/>
      <c r="H42" s="28"/>
    </row>
  </sheetData>
  <phoneticPr fontId="8" type="noConversion"/>
  <conditionalFormatting sqref="D5:D8 D13:D17 D20:D25 D29:D31 D35:D37">
    <cfRule type="expression" dxfId="1" priority="2" stopIfTrue="1">
      <formula>$D5&gt;30</formula>
    </cfRule>
  </conditionalFormatting>
  <conditionalFormatting sqref="D28">
    <cfRule type="expression" dxfId="0" priority="1" stopIfTrue="1">
      <formula>$D28&gt;30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P43"/>
  <sheetViews>
    <sheetView showGridLines="0" topLeftCell="C2" zoomScaleNormal="100" zoomScaleSheetLayoutView="100" workbookViewId="0">
      <selection activeCell="N28" sqref="N28"/>
    </sheetView>
  </sheetViews>
  <sheetFormatPr baseColWidth="10" defaultRowHeight="13.2" x14ac:dyDescent="0.25"/>
  <cols>
    <col min="1" max="1" width="12.5546875" customWidth="1"/>
    <col min="2" max="2" width="0.6640625" hidden="1" customWidth="1"/>
    <col min="3" max="3" width="3.6640625" customWidth="1"/>
    <col min="4" max="4" width="8.44140625" customWidth="1"/>
    <col min="5" max="5" width="6.6640625" customWidth="1"/>
    <col min="6" max="6" width="6.88671875" customWidth="1"/>
    <col min="7" max="12" width="6.109375" customWidth="1"/>
    <col min="13" max="13" width="6.33203125" customWidth="1"/>
    <col min="14" max="14" width="6.109375" bestFit="1" customWidth="1"/>
    <col min="15" max="22" width="7" bestFit="1" customWidth="1"/>
    <col min="23" max="24" width="6.6640625" customWidth="1"/>
    <col min="25" max="25" width="6.109375" style="42" customWidth="1"/>
    <col min="26" max="26" width="11.44140625" customWidth="1"/>
    <col min="27" max="27" width="14.6640625" bestFit="1" customWidth="1"/>
    <col min="29" max="29" width="11.5546875" bestFit="1" customWidth="1"/>
    <col min="30" max="30" width="11.5546875" customWidth="1"/>
    <col min="31" max="32" width="11.5546875" bestFit="1" customWidth="1"/>
    <col min="33" max="33" width="11.5546875" customWidth="1"/>
    <col min="34" max="34" width="11.5546875" bestFit="1" customWidth="1"/>
  </cols>
  <sheetData>
    <row r="1" spans="1:49" ht="17.399999999999999" x14ac:dyDescent="0.3">
      <c r="A1" s="62" t="s">
        <v>119</v>
      </c>
    </row>
    <row r="2" spans="1:49" ht="17.399999999999999" x14ac:dyDescent="0.3">
      <c r="A2" s="62"/>
    </row>
    <row r="3" spans="1:49" s="33" customFormat="1" ht="15.6" x14ac:dyDescent="0.3">
      <c r="A3" s="32" t="s">
        <v>53</v>
      </c>
      <c r="B3" s="32"/>
      <c r="C3" s="32"/>
      <c r="E3" s="235"/>
      <c r="F3" s="271"/>
      <c r="G3" s="271"/>
      <c r="H3" s="271"/>
      <c r="I3" s="271"/>
      <c r="J3" s="271"/>
      <c r="K3" s="271"/>
      <c r="L3" s="271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7"/>
      <c r="Y3" s="204"/>
      <c r="Z3" s="204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9" s="33" customFormat="1" ht="15.6" x14ac:dyDescent="0.3">
      <c r="A4" s="32" t="s">
        <v>54</v>
      </c>
      <c r="B4" s="32"/>
      <c r="C4" s="32"/>
      <c r="E4" s="235"/>
      <c r="F4" s="271"/>
      <c r="G4" s="271"/>
      <c r="H4" s="271"/>
      <c r="I4" s="271"/>
      <c r="J4" s="271"/>
      <c r="K4" s="271"/>
      <c r="L4" s="271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7"/>
      <c r="Y4" s="204"/>
      <c r="Z4" s="20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9" s="33" customFormat="1" ht="15.6" x14ac:dyDescent="0.3">
      <c r="A5" s="32"/>
      <c r="B5" s="32"/>
      <c r="C5" s="32"/>
      <c r="D5" s="119"/>
      <c r="E5" s="119"/>
      <c r="F5" s="119"/>
      <c r="G5" s="119"/>
      <c r="H5" s="119"/>
      <c r="I5" s="119"/>
      <c r="J5" s="119"/>
      <c r="K5" s="119"/>
      <c r="L5" s="119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195"/>
      <c r="Z5" s="119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9" ht="21.75" customHeight="1" x14ac:dyDescent="0.25">
      <c r="A6" s="319" t="s">
        <v>115</v>
      </c>
      <c r="B6" s="133"/>
      <c r="C6" s="329" t="s">
        <v>121</v>
      </c>
      <c r="D6" s="329" t="s">
        <v>128</v>
      </c>
      <c r="E6" s="329" t="s">
        <v>93</v>
      </c>
      <c r="F6" s="320" t="s">
        <v>111</v>
      </c>
      <c r="G6" s="321"/>
      <c r="H6" s="322"/>
      <c r="I6" s="320" t="s">
        <v>112</v>
      </c>
      <c r="J6" s="321"/>
      <c r="K6" s="321"/>
      <c r="L6" s="322"/>
      <c r="M6" s="313" t="s">
        <v>189</v>
      </c>
      <c r="N6" s="314"/>
      <c r="O6" s="313" t="s">
        <v>108</v>
      </c>
      <c r="P6" s="318"/>
      <c r="Q6" s="318"/>
      <c r="R6" s="318"/>
      <c r="S6" s="318"/>
      <c r="T6" s="318"/>
      <c r="U6" s="318"/>
      <c r="V6" s="314"/>
      <c r="W6" s="313" t="s">
        <v>127</v>
      </c>
      <c r="X6" s="314"/>
      <c r="Y6" s="196"/>
      <c r="Z6" s="267"/>
      <c r="AC6" s="259" t="s">
        <v>135</v>
      </c>
      <c r="AD6" s="256"/>
      <c r="AE6" s="256"/>
      <c r="AF6" s="256"/>
    </row>
    <row r="7" spans="1:49" s="104" customFormat="1" ht="19.5" customHeight="1" x14ac:dyDescent="0.25">
      <c r="A7" s="319"/>
      <c r="B7" s="319" t="s">
        <v>114</v>
      </c>
      <c r="C7" s="329"/>
      <c r="D7" s="329"/>
      <c r="E7" s="329"/>
      <c r="F7" s="315" t="s">
        <v>116</v>
      </c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7"/>
      <c r="Y7" s="196"/>
      <c r="Z7" s="268"/>
      <c r="AC7" s="255" t="s">
        <v>107</v>
      </c>
      <c r="AD7" s="255" t="s">
        <v>108</v>
      </c>
      <c r="AE7" s="255" t="s">
        <v>109</v>
      </c>
      <c r="AF7" s="255"/>
    </row>
    <row r="8" spans="1:49" ht="14.25" customHeight="1" x14ac:dyDescent="0.25">
      <c r="A8" s="319"/>
      <c r="B8" s="319"/>
      <c r="C8" s="329"/>
      <c r="D8" s="329"/>
      <c r="E8" s="329"/>
      <c r="F8" s="276">
        <v>1</v>
      </c>
      <c r="G8" s="276">
        <v>2</v>
      </c>
      <c r="H8" s="276">
        <v>3</v>
      </c>
      <c r="I8" s="276">
        <v>4</v>
      </c>
      <c r="J8" s="276">
        <v>5</v>
      </c>
      <c r="K8" s="276">
        <v>6</v>
      </c>
      <c r="L8" s="276">
        <v>7</v>
      </c>
      <c r="M8" s="276">
        <v>8</v>
      </c>
      <c r="N8" s="276">
        <v>9</v>
      </c>
      <c r="O8" s="276">
        <v>10</v>
      </c>
      <c r="P8" s="276">
        <v>11</v>
      </c>
      <c r="Q8" s="276">
        <v>12</v>
      </c>
      <c r="R8" s="276">
        <v>13</v>
      </c>
      <c r="S8" s="276">
        <v>14</v>
      </c>
      <c r="T8" s="276">
        <v>15</v>
      </c>
      <c r="U8" s="276">
        <v>16</v>
      </c>
      <c r="V8" s="276">
        <v>17</v>
      </c>
      <c r="W8" s="276">
        <v>18</v>
      </c>
      <c r="X8" s="276">
        <v>19</v>
      </c>
      <c r="Y8" s="199"/>
      <c r="Z8" s="269"/>
      <c r="AA8" s="39"/>
      <c r="AC8" s="260" t="e">
        <f>SUM(#REF!,M11,N11,M14:N14,M17:N17)/SUM(M10:N10,M13:N13,M16:N16)</f>
        <v>#REF!</v>
      </c>
      <c r="AD8" s="260" t="e">
        <f>SUM(O11:V11,O14:V14,O17:V17)/SUM(O10:V10,O13:V13,O16:V16)</f>
        <v>#DIV/0!</v>
      </c>
      <c r="AE8" s="260" t="e">
        <f>SUM(W11:X11,W14:X14,W17:X17)/SUM(W10:X10,W13:X13,W16:X16)</f>
        <v>#DIV/0!</v>
      </c>
      <c r="AF8" s="256"/>
    </row>
    <row r="9" spans="1:49" ht="14.4" customHeight="1" x14ac:dyDescent="0.25">
      <c r="A9" s="124"/>
      <c r="B9" s="127"/>
      <c r="C9" s="128"/>
      <c r="D9" s="129"/>
      <c r="E9" s="136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200"/>
      <c r="Z9" s="270"/>
      <c r="AA9" s="39" t="s">
        <v>122</v>
      </c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</row>
    <row r="10" spans="1:49" x14ac:dyDescent="0.25">
      <c r="A10" s="326" t="s">
        <v>134</v>
      </c>
      <c r="B10" s="327"/>
      <c r="C10" s="327"/>
      <c r="D10" s="327"/>
      <c r="E10" s="328"/>
      <c r="F10" s="164">
        <f t="shared" ref="F10:L10" si="0">$E$9*F9</f>
        <v>0</v>
      </c>
      <c r="G10" s="164">
        <f t="shared" si="0"/>
        <v>0</v>
      </c>
      <c r="H10" s="164">
        <f t="shared" si="0"/>
        <v>0</v>
      </c>
      <c r="I10" s="164">
        <f t="shared" si="0"/>
        <v>0</v>
      </c>
      <c r="J10" s="164">
        <f t="shared" si="0"/>
        <v>0</v>
      </c>
      <c r="K10" s="164">
        <f t="shared" si="0"/>
        <v>0</v>
      </c>
      <c r="L10" s="164">
        <f t="shared" si="0"/>
        <v>0</v>
      </c>
      <c r="M10" s="164">
        <f>$E$9*M9</f>
        <v>0</v>
      </c>
      <c r="N10" s="164">
        <f t="shared" ref="N10:X10" si="1">$E$9*N9</f>
        <v>0</v>
      </c>
      <c r="O10" s="164">
        <f t="shared" si="1"/>
        <v>0</v>
      </c>
      <c r="P10" s="164">
        <f t="shared" si="1"/>
        <v>0</v>
      </c>
      <c r="Q10" s="164">
        <f t="shared" si="1"/>
        <v>0</v>
      </c>
      <c r="R10" s="164">
        <f t="shared" si="1"/>
        <v>0</v>
      </c>
      <c r="S10" s="164">
        <f>$E$9*S9</f>
        <v>0</v>
      </c>
      <c r="T10" s="164">
        <f t="shared" si="1"/>
        <v>0</v>
      </c>
      <c r="U10" s="164">
        <f t="shared" si="1"/>
        <v>0</v>
      </c>
      <c r="V10" s="164">
        <f t="shared" si="1"/>
        <v>0</v>
      </c>
      <c r="W10" s="164">
        <f>$E$9*W9</f>
        <v>0</v>
      </c>
      <c r="X10" s="164">
        <f t="shared" si="1"/>
        <v>0</v>
      </c>
      <c r="Y10" s="201"/>
      <c r="Z10" s="270"/>
      <c r="AA10" s="111" t="s">
        <v>122</v>
      </c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</row>
    <row r="11" spans="1:49" x14ac:dyDescent="0.25">
      <c r="A11" s="326" t="s">
        <v>126</v>
      </c>
      <c r="B11" s="327"/>
      <c r="C11" s="327"/>
      <c r="D11" s="327"/>
      <c r="E11" s="328"/>
      <c r="F11" s="122">
        <f t="shared" ref="F11:L11" si="2">$D$9*F10</f>
        <v>0</v>
      </c>
      <c r="G11" s="122">
        <f t="shared" si="2"/>
        <v>0</v>
      </c>
      <c r="H11" s="122">
        <f t="shared" si="2"/>
        <v>0</v>
      </c>
      <c r="I11" s="122">
        <f t="shared" si="2"/>
        <v>0</v>
      </c>
      <c r="J11" s="122">
        <f t="shared" si="2"/>
        <v>0</v>
      </c>
      <c r="K11" s="122">
        <f t="shared" si="2"/>
        <v>0</v>
      </c>
      <c r="L11" s="122">
        <f t="shared" si="2"/>
        <v>0</v>
      </c>
      <c r="M11" s="122">
        <f>$D$9*M10</f>
        <v>0</v>
      </c>
      <c r="N11" s="122">
        <f t="shared" ref="N11:X11" si="3">$D$9*N10</f>
        <v>0</v>
      </c>
      <c r="O11" s="122">
        <f t="shared" si="3"/>
        <v>0</v>
      </c>
      <c r="P11" s="122">
        <f t="shared" si="3"/>
        <v>0</v>
      </c>
      <c r="Q11" s="122">
        <f t="shared" si="3"/>
        <v>0</v>
      </c>
      <c r="R11" s="122">
        <f t="shared" si="3"/>
        <v>0</v>
      </c>
      <c r="S11" s="122">
        <f>$D$9*S10</f>
        <v>0</v>
      </c>
      <c r="T11" s="122">
        <f t="shared" si="3"/>
        <v>0</v>
      </c>
      <c r="U11" s="122">
        <f t="shared" si="3"/>
        <v>0</v>
      </c>
      <c r="V11" s="122">
        <f t="shared" si="3"/>
        <v>0</v>
      </c>
      <c r="W11" s="122">
        <f>$D$9*W10</f>
        <v>0</v>
      </c>
      <c r="X11" s="122">
        <f t="shared" si="3"/>
        <v>0</v>
      </c>
      <c r="Y11" s="202"/>
      <c r="Z11" s="270"/>
      <c r="AA11" s="111"/>
      <c r="AB11" s="112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</row>
    <row r="12" spans="1:49" ht="14.25" customHeight="1" x14ac:dyDescent="0.25">
      <c r="A12" s="125"/>
      <c r="B12" s="130"/>
      <c r="C12" s="131"/>
      <c r="D12" s="132"/>
      <c r="E12" s="137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200"/>
      <c r="Z12" s="270"/>
      <c r="AA12" s="39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</row>
    <row r="13" spans="1:49" x14ac:dyDescent="0.25">
      <c r="A13" s="326" t="s">
        <v>134</v>
      </c>
      <c r="B13" s="327"/>
      <c r="C13" s="327"/>
      <c r="D13" s="327"/>
      <c r="E13" s="328"/>
      <c r="F13" s="165">
        <f t="shared" ref="F13:L13" si="4">$E$12*F12</f>
        <v>0</v>
      </c>
      <c r="G13" s="165">
        <f t="shared" si="4"/>
        <v>0</v>
      </c>
      <c r="H13" s="165">
        <f t="shared" si="4"/>
        <v>0</v>
      </c>
      <c r="I13" s="165">
        <f t="shared" si="4"/>
        <v>0</v>
      </c>
      <c r="J13" s="165">
        <f t="shared" si="4"/>
        <v>0</v>
      </c>
      <c r="K13" s="165">
        <f t="shared" si="4"/>
        <v>0</v>
      </c>
      <c r="L13" s="165">
        <f t="shared" si="4"/>
        <v>0</v>
      </c>
      <c r="M13" s="165">
        <f>$E$12*M12</f>
        <v>0</v>
      </c>
      <c r="N13" s="165">
        <f t="shared" ref="N13:X13" si="5">$E$12*N12</f>
        <v>0</v>
      </c>
      <c r="O13" s="165">
        <f t="shared" si="5"/>
        <v>0</v>
      </c>
      <c r="P13" s="165">
        <f t="shared" si="5"/>
        <v>0</v>
      </c>
      <c r="Q13" s="165">
        <f t="shared" si="5"/>
        <v>0</v>
      </c>
      <c r="R13" s="165">
        <f t="shared" si="5"/>
        <v>0</v>
      </c>
      <c r="S13" s="165">
        <f>$E$12*S12</f>
        <v>0</v>
      </c>
      <c r="T13" s="165">
        <f t="shared" si="5"/>
        <v>0</v>
      </c>
      <c r="U13" s="165">
        <f t="shared" si="5"/>
        <v>0</v>
      </c>
      <c r="V13" s="165">
        <f t="shared" si="5"/>
        <v>0</v>
      </c>
      <c r="W13" s="165">
        <f>$E$12*W12</f>
        <v>0</v>
      </c>
      <c r="X13" s="165">
        <f t="shared" si="5"/>
        <v>0</v>
      </c>
      <c r="Y13" s="201"/>
      <c r="Z13" s="270"/>
      <c r="AA13" s="111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</row>
    <row r="14" spans="1:49" x14ac:dyDescent="0.25">
      <c r="A14" s="326" t="s">
        <v>126</v>
      </c>
      <c r="B14" s="327"/>
      <c r="C14" s="327"/>
      <c r="D14" s="327"/>
      <c r="E14" s="328"/>
      <c r="F14" s="123">
        <f t="shared" ref="F14:L14" si="6">$D$12*F13</f>
        <v>0</v>
      </c>
      <c r="G14" s="123">
        <f t="shared" si="6"/>
        <v>0</v>
      </c>
      <c r="H14" s="123">
        <f t="shared" si="6"/>
        <v>0</v>
      </c>
      <c r="I14" s="123">
        <f t="shared" si="6"/>
        <v>0</v>
      </c>
      <c r="J14" s="123">
        <f t="shared" si="6"/>
        <v>0</v>
      </c>
      <c r="K14" s="123">
        <f t="shared" si="6"/>
        <v>0</v>
      </c>
      <c r="L14" s="123">
        <f t="shared" si="6"/>
        <v>0</v>
      </c>
      <c r="M14" s="123">
        <f>$D$12*M13</f>
        <v>0</v>
      </c>
      <c r="N14" s="123">
        <f t="shared" ref="N14:X14" si="7">$D$12*N13</f>
        <v>0</v>
      </c>
      <c r="O14" s="123">
        <f t="shared" si="7"/>
        <v>0</v>
      </c>
      <c r="P14" s="123">
        <f t="shared" si="7"/>
        <v>0</v>
      </c>
      <c r="Q14" s="123">
        <f t="shared" si="7"/>
        <v>0</v>
      </c>
      <c r="R14" s="123">
        <f t="shared" si="7"/>
        <v>0</v>
      </c>
      <c r="S14" s="123">
        <f>$D$12*S13</f>
        <v>0</v>
      </c>
      <c r="T14" s="123">
        <f t="shared" si="7"/>
        <v>0</v>
      </c>
      <c r="U14" s="123">
        <f t="shared" si="7"/>
        <v>0</v>
      </c>
      <c r="V14" s="123">
        <f t="shared" si="7"/>
        <v>0</v>
      </c>
      <c r="W14" s="123">
        <f>$D$12*W13</f>
        <v>0</v>
      </c>
      <c r="X14" s="123">
        <f t="shared" si="7"/>
        <v>0</v>
      </c>
      <c r="Y14" s="202"/>
      <c r="Z14" s="270"/>
      <c r="AA14" s="111"/>
      <c r="AB14" s="112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</row>
    <row r="15" spans="1:49" ht="14.4" customHeight="1" x14ac:dyDescent="0.25">
      <c r="A15" s="124"/>
      <c r="B15" s="127"/>
      <c r="C15" s="128"/>
      <c r="D15" s="129"/>
      <c r="E15" s="136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200"/>
      <c r="Z15" s="270"/>
      <c r="AA15" s="39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</row>
    <row r="16" spans="1:49" x14ac:dyDescent="0.25">
      <c r="A16" s="326" t="s">
        <v>134</v>
      </c>
      <c r="B16" s="327"/>
      <c r="C16" s="327"/>
      <c r="D16" s="327"/>
      <c r="E16" s="328"/>
      <c r="F16" s="164">
        <f t="shared" ref="F16:L16" si="8">$E$15*F15</f>
        <v>0</v>
      </c>
      <c r="G16" s="164">
        <f t="shared" si="8"/>
        <v>0</v>
      </c>
      <c r="H16" s="164">
        <f t="shared" si="8"/>
        <v>0</v>
      </c>
      <c r="I16" s="164">
        <f t="shared" si="8"/>
        <v>0</v>
      </c>
      <c r="J16" s="164">
        <f t="shared" si="8"/>
        <v>0</v>
      </c>
      <c r="K16" s="164">
        <f t="shared" si="8"/>
        <v>0</v>
      </c>
      <c r="L16" s="164">
        <f t="shared" si="8"/>
        <v>0</v>
      </c>
      <c r="M16" s="164">
        <f>$E$15*M15</f>
        <v>0</v>
      </c>
      <c r="N16" s="164">
        <f t="shared" ref="N16:X16" si="9">$E$15*N15</f>
        <v>0</v>
      </c>
      <c r="O16" s="164">
        <f t="shared" si="9"/>
        <v>0</v>
      </c>
      <c r="P16" s="164">
        <f t="shared" si="9"/>
        <v>0</v>
      </c>
      <c r="Q16" s="164">
        <f t="shared" si="9"/>
        <v>0</v>
      </c>
      <c r="R16" s="164">
        <f t="shared" si="9"/>
        <v>0</v>
      </c>
      <c r="S16" s="164">
        <f>$E$15*S15</f>
        <v>0</v>
      </c>
      <c r="T16" s="164">
        <f t="shared" si="9"/>
        <v>0</v>
      </c>
      <c r="U16" s="164">
        <f t="shared" si="9"/>
        <v>0</v>
      </c>
      <c r="V16" s="164">
        <f t="shared" si="9"/>
        <v>0</v>
      </c>
      <c r="W16" s="164">
        <f>$E$15*W15</f>
        <v>0</v>
      </c>
      <c r="X16" s="164">
        <f t="shared" si="9"/>
        <v>0</v>
      </c>
      <c r="Y16" s="201"/>
      <c r="Z16" s="270"/>
      <c r="AA16" s="111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</row>
    <row r="17" spans="1:120" x14ac:dyDescent="0.25">
      <c r="A17" s="326" t="s">
        <v>126</v>
      </c>
      <c r="B17" s="327"/>
      <c r="C17" s="327"/>
      <c r="D17" s="327"/>
      <c r="E17" s="328"/>
      <c r="F17" s="122">
        <f t="shared" ref="F17:L17" si="10">$D$15*F16</f>
        <v>0</v>
      </c>
      <c r="G17" s="122">
        <f t="shared" si="10"/>
        <v>0</v>
      </c>
      <c r="H17" s="122">
        <f t="shared" si="10"/>
        <v>0</v>
      </c>
      <c r="I17" s="122">
        <f t="shared" si="10"/>
        <v>0</v>
      </c>
      <c r="J17" s="122">
        <f t="shared" si="10"/>
        <v>0</v>
      </c>
      <c r="K17" s="122">
        <f t="shared" si="10"/>
        <v>0</v>
      </c>
      <c r="L17" s="122">
        <f t="shared" si="10"/>
        <v>0</v>
      </c>
      <c r="M17" s="122">
        <f>$D$15*M16</f>
        <v>0</v>
      </c>
      <c r="N17" s="122">
        <f t="shared" ref="N17:X17" si="11">$D$15*N16</f>
        <v>0</v>
      </c>
      <c r="O17" s="122">
        <f t="shared" si="11"/>
        <v>0</v>
      </c>
      <c r="P17" s="122">
        <f t="shared" si="11"/>
        <v>0</v>
      </c>
      <c r="Q17" s="122">
        <f t="shared" si="11"/>
        <v>0</v>
      </c>
      <c r="R17" s="122">
        <f t="shared" si="11"/>
        <v>0</v>
      </c>
      <c r="S17" s="122">
        <f>$D$15*S16</f>
        <v>0</v>
      </c>
      <c r="T17" s="122">
        <f t="shared" si="11"/>
        <v>0</v>
      </c>
      <c r="U17" s="122">
        <f t="shared" si="11"/>
        <v>0</v>
      </c>
      <c r="V17" s="122">
        <f t="shared" si="11"/>
        <v>0</v>
      </c>
      <c r="W17" s="122">
        <f>$D$15*W16</f>
        <v>0</v>
      </c>
      <c r="X17" s="122">
        <f t="shared" si="11"/>
        <v>0</v>
      </c>
      <c r="Y17" s="198"/>
      <c r="Z17" s="270"/>
      <c r="AA17" s="111"/>
      <c r="AB17" s="112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</row>
    <row r="18" spans="1:120" s="1" customFormat="1" ht="15" customHeight="1" x14ac:dyDescent="0.25">
      <c r="A18" s="168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97"/>
      <c r="Z18" s="170"/>
      <c r="AA18" s="39"/>
    </row>
    <row r="19" spans="1:120" s="1" customFormat="1" ht="15" customHeight="1" x14ac:dyDescent="0.25">
      <c r="A19" s="168"/>
      <c r="B19" s="105"/>
      <c r="C19" s="105"/>
      <c r="D19" s="105"/>
      <c r="E19" s="105"/>
      <c r="F19" s="313" t="s">
        <v>111</v>
      </c>
      <c r="G19" s="318"/>
      <c r="H19" s="314"/>
      <c r="I19" s="319" t="s">
        <v>112</v>
      </c>
      <c r="J19" s="319"/>
      <c r="K19" s="319"/>
      <c r="L19" s="313"/>
      <c r="M19" s="313" t="s">
        <v>189</v>
      </c>
      <c r="N19" s="314"/>
      <c r="O19" s="323" t="s">
        <v>108</v>
      </c>
      <c r="P19" s="324"/>
      <c r="Q19" s="324"/>
      <c r="R19" s="324"/>
      <c r="S19" s="324"/>
      <c r="T19" s="324"/>
      <c r="U19" s="324"/>
      <c r="V19" s="325"/>
      <c r="W19" s="313" t="s">
        <v>127</v>
      </c>
      <c r="X19" s="314"/>
      <c r="Y19" s="197"/>
      <c r="Z19" s="170"/>
      <c r="AA19" s="39"/>
    </row>
    <row r="20" spans="1:120" s="1" customFormat="1" ht="15" customHeight="1" x14ac:dyDescent="0.25">
      <c r="A20" s="126" t="s">
        <v>152</v>
      </c>
      <c r="B20" s="106"/>
      <c r="C20" s="106"/>
      <c r="D20" s="106"/>
      <c r="E20" s="175"/>
      <c r="F20" s="106"/>
      <c r="G20" s="173" t="e">
        <f>SUM(F11:H11,F14:H14,F17:H17)/SUM(F10:H10,F13:H13,F16:H16)</f>
        <v>#DIV/0!</v>
      </c>
      <c r="H20" s="174" t="s">
        <v>148</v>
      </c>
      <c r="I20" s="106"/>
      <c r="J20" s="173" t="e">
        <f>SUM(I11:L11,I14:L14,I17:L17)/SUM(I10:L10,I13:L13,I16:L16)</f>
        <v>#DIV/0!</v>
      </c>
      <c r="K20" s="312" t="s">
        <v>148</v>
      </c>
      <c r="L20" s="312"/>
      <c r="M20" s="277" t="e">
        <f>SUM(M11:N11,M14:N14,M17:N17)/SUM(M10:N10,M13:N13,M16:N16)</f>
        <v>#DIV/0!</v>
      </c>
      <c r="N20" s="174" t="s">
        <v>148</v>
      </c>
      <c r="O20" s="172"/>
      <c r="P20" s="134"/>
      <c r="Q20" s="134"/>
      <c r="R20" s="134"/>
      <c r="S20" s="173" t="e">
        <f>SUM(O11:V11,O14:V14,O17:V17)/SUM(O10:V10,O13:V13,O16:V16)</f>
        <v>#DIV/0!</v>
      </c>
      <c r="T20" s="134" t="s">
        <v>148</v>
      </c>
      <c r="U20" s="173"/>
      <c r="V20" s="174"/>
      <c r="W20" s="173" t="e">
        <f>SUM(W11:X11,W14:X14,W17:X17)/SUM(W10:X10,W13:X13,W16:X16)</f>
        <v>#DIV/0!</v>
      </c>
      <c r="X20" s="174" t="s">
        <v>148</v>
      </c>
      <c r="Y20" s="197"/>
      <c r="Z20" s="170"/>
      <c r="AA20" s="39"/>
    </row>
    <row r="21" spans="1:120" s="1" customFormat="1" ht="15" customHeight="1" x14ac:dyDescent="0.25">
      <c r="A21" s="126" t="s">
        <v>153</v>
      </c>
      <c r="B21" s="106"/>
      <c r="C21" s="106"/>
      <c r="D21" s="106"/>
      <c r="E21" s="175"/>
      <c r="F21" s="106"/>
      <c r="G21" s="173" t="e">
        <f>SUM(F10:H10,F13:H13,F16:H16)/Plausibilitätsprüfung!F18</f>
        <v>#DIV/0!</v>
      </c>
      <c r="H21" s="174" t="s">
        <v>106</v>
      </c>
      <c r="I21" s="106"/>
      <c r="J21" s="173" t="e">
        <f>SUM(I10:L10,I13:L13,I16:L16)/Plausibilitätsprüfung!F27</f>
        <v>#DIV/0!</v>
      </c>
      <c r="K21" s="312" t="s">
        <v>106</v>
      </c>
      <c r="L21" s="312"/>
      <c r="M21" s="277" t="e">
        <f>SUM(M10:N10,M13:N13,M16:N16)/Plausibilitätsprüfung!F36</f>
        <v>#DIV/0!</v>
      </c>
      <c r="N21" s="174" t="s">
        <v>106</v>
      </c>
      <c r="O21" s="172"/>
      <c r="P21" s="134"/>
      <c r="Q21" s="134"/>
      <c r="R21" s="134"/>
      <c r="S21" s="173" t="e">
        <f>SUM(O10:V10,O13:V13,O16:V16)/Plausibilitätsprüfung!F45</f>
        <v>#DIV/0!</v>
      </c>
      <c r="T21" s="134" t="s">
        <v>106</v>
      </c>
      <c r="U21" s="173"/>
      <c r="V21" s="174"/>
      <c r="W21" s="173" t="e">
        <f>SUM(W10:X10,W13:X13,W16:X16)/Plausibilitätsprüfung!F54</f>
        <v>#DIV/0!</v>
      </c>
      <c r="X21" s="174" t="s">
        <v>106</v>
      </c>
      <c r="Y21" s="197"/>
      <c r="Z21" s="170"/>
      <c r="AA21" s="39"/>
    </row>
    <row r="22" spans="1:120" s="1" customFormat="1" ht="15" customHeight="1" x14ac:dyDescent="0.25">
      <c r="A22" s="168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71"/>
      <c r="N22" s="169"/>
      <c r="O22" s="169"/>
      <c r="P22" s="169"/>
      <c r="Q22" s="169"/>
      <c r="R22" s="169"/>
      <c r="S22" s="166"/>
      <c r="T22" s="166"/>
      <c r="U22" s="171"/>
      <c r="V22" s="169"/>
      <c r="W22" s="171"/>
      <c r="X22" s="169"/>
      <c r="Y22" s="197"/>
      <c r="Z22" s="170"/>
      <c r="AA22" s="39"/>
    </row>
    <row r="23" spans="1:120" s="1" customFormat="1" ht="15" customHeight="1" x14ac:dyDescent="0.25">
      <c r="A23" s="168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71"/>
      <c r="N23" s="169"/>
      <c r="O23" s="169"/>
      <c r="P23" s="169"/>
      <c r="Q23" s="169"/>
      <c r="R23" s="169"/>
      <c r="S23" s="166"/>
      <c r="T23" s="166"/>
      <c r="U23" s="171"/>
      <c r="V23" s="169"/>
      <c r="W23" s="171"/>
      <c r="X23" s="169"/>
      <c r="Y23" s="197"/>
      <c r="Z23" s="170"/>
      <c r="AA23" s="39"/>
    </row>
    <row r="25" spans="1:120" x14ac:dyDescent="0.25">
      <c r="AC25" s="255" t="s">
        <v>161</v>
      </c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</row>
    <row r="26" spans="1:120" x14ac:dyDescent="0.25"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</row>
    <row r="27" spans="1:120" x14ac:dyDescent="0.25">
      <c r="AC27" s="256" t="s">
        <v>125</v>
      </c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</row>
    <row r="28" spans="1:120" x14ac:dyDescent="0.25">
      <c r="AC28" s="257">
        <v>0</v>
      </c>
      <c r="AD28" s="257">
        <v>1</v>
      </c>
      <c r="AE28" s="257">
        <v>1</v>
      </c>
      <c r="AF28" s="257">
        <v>2</v>
      </c>
      <c r="AG28" s="257">
        <v>2</v>
      </c>
      <c r="AH28" s="257">
        <v>3</v>
      </c>
      <c r="AI28" s="257">
        <v>3</v>
      </c>
      <c r="AJ28" s="257">
        <v>4</v>
      </c>
      <c r="AK28" s="257">
        <v>4</v>
      </c>
      <c r="AL28" s="257">
        <v>5</v>
      </c>
      <c r="AM28" s="257">
        <v>5</v>
      </c>
      <c r="AN28" s="257">
        <v>6</v>
      </c>
      <c r="AO28" s="257">
        <v>6</v>
      </c>
      <c r="AP28" s="257">
        <v>7</v>
      </c>
      <c r="AQ28" s="257">
        <v>7</v>
      </c>
      <c r="AR28" s="257">
        <v>8</v>
      </c>
      <c r="AS28" s="257">
        <v>8</v>
      </c>
      <c r="AT28" s="257">
        <v>9</v>
      </c>
      <c r="AU28" s="257">
        <v>9</v>
      </c>
      <c r="AV28" s="257">
        <v>10</v>
      </c>
      <c r="AW28" s="257">
        <v>10</v>
      </c>
      <c r="AX28" s="257">
        <v>11</v>
      </c>
      <c r="AY28" s="257">
        <v>11</v>
      </c>
      <c r="AZ28" s="257">
        <v>12</v>
      </c>
      <c r="BA28" s="257">
        <v>12</v>
      </c>
      <c r="BB28" s="257">
        <v>13</v>
      </c>
      <c r="BC28" s="257">
        <v>13</v>
      </c>
      <c r="BD28" s="257">
        <v>14</v>
      </c>
      <c r="BE28" s="257">
        <v>14</v>
      </c>
      <c r="BF28" s="257">
        <v>15</v>
      </c>
      <c r="BG28" s="257">
        <v>15</v>
      </c>
      <c r="BH28" s="257">
        <v>16</v>
      </c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</row>
    <row r="29" spans="1:120" x14ac:dyDescent="0.25">
      <c r="AC29" s="258" t="e">
        <f>#REF!</f>
        <v>#REF!</v>
      </c>
      <c r="AD29" s="258" t="e">
        <f>AC29</f>
        <v>#REF!</v>
      </c>
      <c r="AE29" s="258">
        <f>M9</f>
        <v>0</v>
      </c>
      <c r="AF29" s="258">
        <f>AE29</f>
        <v>0</v>
      </c>
      <c r="AG29" s="258">
        <f>N9</f>
        <v>0</v>
      </c>
      <c r="AH29" s="258">
        <f>AG29</f>
        <v>0</v>
      </c>
      <c r="AI29" s="258">
        <f>O9</f>
        <v>0</v>
      </c>
      <c r="AJ29" s="258">
        <f>AI29</f>
        <v>0</v>
      </c>
      <c r="AK29" s="258" t="e">
        <f>#REF!</f>
        <v>#REF!</v>
      </c>
      <c r="AL29" s="258" t="e">
        <f>AK29</f>
        <v>#REF!</v>
      </c>
      <c r="AM29" s="258">
        <f>P9</f>
        <v>0</v>
      </c>
      <c r="AN29" s="258">
        <f>AM29</f>
        <v>0</v>
      </c>
      <c r="AO29" s="258">
        <f>Q9</f>
        <v>0</v>
      </c>
      <c r="AP29" s="258">
        <f>AO29</f>
        <v>0</v>
      </c>
      <c r="AQ29" s="258">
        <f>R9</f>
        <v>0</v>
      </c>
      <c r="AR29" s="258">
        <f>AQ29</f>
        <v>0</v>
      </c>
      <c r="AS29" s="258">
        <f>S9</f>
        <v>0</v>
      </c>
      <c r="AT29" s="258">
        <f>AS29</f>
        <v>0</v>
      </c>
      <c r="AU29" s="258">
        <f>T9</f>
        <v>0</v>
      </c>
      <c r="AV29" s="258">
        <f>AU29</f>
        <v>0</v>
      </c>
      <c r="AW29" s="258" t="e">
        <f>#REF!</f>
        <v>#REF!</v>
      </c>
      <c r="AX29" s="258" t="e">
        <f>AW29</f>
        <v>#REF!</v>
      </c>
      <c r="AY29" s="258" t="e">
        <f>#REF!</f>
        <v>#REF!</v>
      </c>
      <c r="AZ29" s="258" t="e">
        <f>AY29</f>
        <v>#REF!</v>
      </c>
      <c r="BA29" s="258">
        <f>U9</f>
        <v>0</v>
      </c>
      <c r="BB29" s="258">
        <f>BA29</f>
        <v>0</v>
      </c>
      <c r="BC29" s="258">
        <f>V9</f>
        <v>0</v>
      </c>
      <c r="BD29" s="258">
        <f>BC29</f>
        <v>0</v>
      </c>
      <c r="BE29" s="258">
        <f>W9</f>
        <v>0</v>
      </c>
      <c r="BF29" s="258">
        <f>BE29</f>
        <v>0</v>
      </c>
      <c r="BG29" s="258">
        <f>X9</f>
        <v>0</v>
      </c>
      <c r="BH29" s="258">
        <f>BG29</f>
        <v>0</v>
      </c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</row>
    <row r="30" spans="1:120" x14ac:dyDescent="0.25">
      <c r="AC30" s="258" t="e">
        <f>#REF!</f>
        <v>#REF!</v>
      </c>
      <c r="AD30" s="258" t="e">
        <f t="shared" ref="AD30:AF31" si="12">AC30</f>
        <v>#REF!</v>
      </c>
      <c r="AE30" s="258">
        <f>M12</f>
        <v>0</v>
      </c>
      <c r="AF30" s="258">
        <f t="shared" si="12"/>
        <v>0</v>
      </c>
      <c r="AG30" s="258">
        <f>N12</f>
        <v>0</v>
      </c>
      <c r="AH30" s="258">
        <f>AG30</f>
        <v>0</v>
      </c>
      <c r="AI30" s="258">
        <f>O12</f>
        <v>0</v>
      </c>
      <c r="AJ30" s="258">
        <f>AI30</f>
        <v>0</v>
      </c>
      <c r="AK30" s="258" t="e">
        <f>#REF!</f>
        <v>#REF!</v>
      </c>
      <c r="AL30" s="258" t="e">
        <f>AK30</f>
        <v>#REF!</v>
      </c>
      <c r="AM30" s="258">
        <f>P12</f>
        <v>0</v>
      </c>
      <c r="AN30" s="258">
        <f>AM30</f>
        <v>0</v>
      </c>
      <c r="AO30" s="258">
        <f>Q12</f>
        <v>0</v>
      </c>
      <c r="AP30" s="258">
        <f>AO30</f>
        <v>0</v>
      </c>
      <c r="AQ30" s="258">
        <f>R12</f>
        <v>0</v>
      </c>
      <c r="AR30" s="258">
        <f>AQ30</f>
        <v>0</v>
      </c>
      <c r="AS30" s="258">
        <f>S12</f>
        <v>0</v>
      </c>
      <c r="AT30" s="258">
        <f>AS30</f>
        <v>0</v>
      </c>
      <c r="AU30" s="258">
        <f>T12</f>
        <v>0</v>
      </c>
      <c r="AV30" s="258">
        <f>AU30</f>
        <v>0</v>
      </c>
      <c r="AW30" s="258" t="e">
        <f>#REF!</f>
        <v>#REF!</v>
      </c>
      <c r="AX30" s="258" t="e">
        <f>AW30</f>
        <v>#REF!</v>
      </c>
      <c r="AY30" s="258" t="e">
        <f>#REF!</f>
        <v>#REF!</v>
      </c>
      <c r="AZ30" s="258" t="e">
        <f>AY30</f>
        <v>#REF!</v>
      </c>
      <c r="BA30" s="258">
        <f>U12</f>
        <v>0</v>
      </c>
      <c r="BB30" s="258">
        <f>BA30</f>
        <v>0</v>
      </c>
      <c r="BC30" s="258">
        <f>V12</f>
        <v>0</v>
      </c>
      <c r="BD30" s="258">
        <f>BC30</f>
        <v>0</v>
      </c>
      <c r="BE30" s="258">
        <f>W12</f>
        <v>0</v>
      </c>
      <c r="BF30" s="258">
        <f>BE30</f>
        <v>0</v>
      </c>
      <c r="BG30" s="258">
        <f>X12</f>
        <v>0</v>
      </c>
      <c r="BH30" s="258">
        <f>BG30</f>
        <v>0</v>
      </c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</row>
    <row r="31" spans="1:120" x14ac:dyDescent="0.25">
      <c r="AC31" s="258" t="e">
        <f>#REF!</f>
        <v>#REF!</v>
      </c>
      <c r="AD31" s="258" t="e">
        <f t="shared" si="12"/>
        <v>#REF!</v>
      </c>
      <c r="AE31" s="258">
        <f>M15</f>
        <v>0</v>
      </c>
      <c r="AF31" s="258">
        <f t="shared" si="12"/>
        <v>0</v>
      </c>
      <c r="AG31" s="258">
        <f>N15</f>
        <v>0</v>
      </c>
      <c r="AH31" s="258">
        <f>AG31</f>
        <v>0</v>
      </c>
      <c r="AI31" s="258">
        <f>O15</f>
        <v>0</v>
      </c>
      <c r="AJ31" s="258">
        <f>AI31</f>
        <v>0</v>
      </c>
      <c r="AK31" s="258" t="e">
        <f>#REF!</f>
        <v>#REF!</v>
      </c>
      <c r="AL31" s="258" t="e">
        <f>AK31</f>
        <v>#REF!</v>
      </c>
      <c r="AM31" s="258">
        <f>P15</f>
        <v>0</v>
      </c>
      <c r="AN31" s="258">
        <f>AM31</f>
        <v>0</v>
      </c>
      <c r="AO31" s="258">
        <f>Q15</f>
        <v>0</v>
      </c>
      <c r="AP31" s="258">
        <f>AO31</f>
        <v>0</v>
      </c>
      <c r="AQ31" s="258">
        <f>R15</f>
        <v>0</v>
      </c>
      <c r="AR31" s="258">
        <f>AQ31</f>
        <v>0</v>
      </c>
      <c r="AS31" s="258">
        <f>S15</f>
        <v>0</v>
      </c>
      <c r="AT31" s="258">
        <f>AS31</f>
        <v>0</v>
      </c>
      <c r="AU31" s="258">
        <f>T15</f>
        <v>0</v>
      </c>
      <c r="AV31" s="258">
        <f>AU31</f>
        <v>0</v>
      </c>
      <c r="AW31" s="258" t="e">
        <f>#REF!</f>
        <v>#REF!</v>
      </c>
      <c r="AX31" s="258" t="e">
        <f>AW31</f>
        <v>#REF!</v>
      </c>
      <c r="AY31" s="258" t="e">
        <f>#REF!</f>
        <v>#REF!</v>
      </c>
      <c r="AZ31" s="258" t="e">
        <f>AY31</f>
        <v>#REF!</v>
      </c>
      <c r="BA31" s="258">
        <f>U15</f>
        <v>0</v>
      </c>
      <c r="BB31" s="258">
        <f>BA31</f>
        <v>0</v>
      </c>
      <c r="BC31" s="258">
        <f>V15</f>
        <v>0</v>
      </c>
      <c r="BD31" s="258">
        <f>BC31</f>
        <v>0</v>
      </c>
      <c r="BE31" s="258">
        <f>W15</f>
        <v>0</v>
      </c>
      <c r="BF31" s="258">
        <f>BE31</f>
        <v>0</v>
      </c>
      <c r="BG31" s="258">
        <f>X15</f>
        <v>0</v>
      </c>
      <c r="BH31" s="258">
        <f>BG31</f>
        <v>0</v>
      </c>
    </row>
    <row r="32" spans="1:120" x14ac:dyDescent="0.25"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</row>
    <row r="33" spans="28:79" x14ac:dyDescent="0.25"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</row>
    <row r="34" spans="28:79" x14ac:dyDescent="0.25">
      <c r="AB34" s="43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</row>
    <row r="35" spans="28:79" x14ac:dyDescent="0.25">
      <c r="AB35" s="43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28:79" x14ac:dyDescent="0.25">
      <c r="AB36" s="43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28:79" x14ac:dyDescent="0.25"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28:79" x14ac:dyDescent="0.25">
      <c r="AB38" s="43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28:79" x14ac:dyDescent="0.25"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</row>
    <row r="40" spans="28:79" x14ac:dyDescent="0.25"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28:79" x14ac:dyDescent="0.25"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28:79" x14ac:dyDescent="0.25"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28:79" x14ac:dyDescent="0.25"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</sheetData>
  <mergeCells count="24">
    <mergeCell ref="A16:E16"/>
    <mergeCell ref="A17:E17"/>
    <mergeCell ref="D6:D8"/>
    <mergeCell ref="A11:E11"/>
    <mergeCell ref="B7:B8"/>
    <mergeCell ref="A14:E14"/>
    <mergeCell ref="C6:C8"/>
    <mergeCell ref="A6:A8"/>
    <mergeCell ref="E6:E8"/>
    <mergeCell ref="A10:E10"/>
    <mergeCell ref="A13:E13"/>
    <mergeCell ref="K21:L21"/>
    <mergeCell ref="M19:N19"/>
    <mergeCell ref="M6:N6"/>
    <mergeCell ref="F7:X7"/>
    <mergeCell ref="F19:H19"/>
    <mergeCell ref="I19:L19"/>
    <mergeCell ref="K20:L20"/>
    <mergeCell ref="F6:H6"/>
    <mergeCell ref="I6:L6"/>
    <mergeCell ref="W19:X19"/>
    <mergeCell ref="O19:V19"/>
    <mergeCell ref="W6:X6"/>
    <mergeCell ref="O6:V6"/>
  </mergeCells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rowBreaks count="1" manualBreakCount="1">
    <brk id="23" max="16383" man="1"/>
  </rowBreaks>
  <colBreaks count="1" manualBreakCount="1">
    <brk id="26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showGridLines="0" topLeftCell="A44" zoomScaleNormal="100" zoomScaleSheetLayoutView="85" workbookViewId="0">
      <selection activeCell="N28" sqref="N28"/>
    </sheetView>
  </sheetViews>
  <sheetFormatPr baseColWidth="10" defaultColWidth="11.44140625" defaultRowHeight="15" x14ac:dyDescent="0.25"/>
  <cols>
    <col min="1" max="1" width="4.5546875" style="41" customWidth="1"/>
    <col min="2" max="2" width="35.33203125" style="41" customWidth="1"/>
    <col min="3" max="3" width="1.33203125" style="41" customWidth="1"/>
    <col min="4" max="4" width="12.88671875" style="41" customWidth="1"/>
    <col min="5" max="5" width="9.88671875" style="41" customWidth="1"/>
    <col min="6" max="6" width="7.88671875" style="41" customWidth="1"/>
    <col min="7" max="7" width="10.33203125" style="41" customWidth="1"/>
    <col min="8" max="8" width="1.44140625" style="149" customWidth="1"/>
    <col min="9" max="9" width="6.33203125" style="41" customWidth="1"/>
    <col min="10" max="10" width="9.109375" style="41" customWidth="1"/>
    <col min="11" max="11" width="10.6640625" style="41" customWidth="1"/>
    <col min="12" max="12" width="14.44140625" style="41" customWidth="1"/>
    <col min="13" max="16384" width="11.44140625" style="41"/>
  </cols>
  <sheetData>
    <row r="1" spans="1:11" ht="17.399999999999999" x14ac:dyDescent="0.3">
      <c r="A1" s="62" t="s">
        <v>132</v>
      </c>
      <c r="B1" s="40"/>
      <c r="C1" s="40"/>
      <c r="D1" s="40"/>
      <c r="E1" s="40"/>
      <c r="F1" s="40"/>
    </row>
    <row r="2" spans="1:11" x14ac:dyDescent="0.25">
      <c r="A2" s="40"/>
      <c r="B2" s="40"/>
      <c r="C2" s="40"/>
      <c r="D2" s="40"/>
      <c r="E2" s="40"/>
      <c r="F2" s="40"/>
    </row>
    <row r="3" spans="1:11" s="33" customFormat="1" ht="15.6" x14ac:dyDescent="0.3">
      <c r="A3" s="32" t="s">
        <v>53</v>
      </c>
      <c r="B3" s="32"/>
      <c r="C3" s="32"/>
      <c r="D3" s="332" t="str">
        <f>IF(Leistungsumfang!D3:I3="","",Leistungsumfang!D3:I3)</f>
        <v/>
      </c>
      <c r="E3" s="332"/>
      <c r="F3" s="332"/>
      <c r="G3" s="332"/>
      <c r="H3" s="332"/>
      <c r="I3" s="332"/>
      <c r="J3" s="332"/>
      <c r="K3" s="332"/>
    </row>
    <row r="4" spans="1:11" s="33" customFormat="1" ht="15.6" x14ac:dyDescent="0.3">
      <c r="A4" s="32" t="s">
        <v>54</v>
      </c>
      <c r="B4" s="32"/>
      <c r="C4" s="32"/>
      <c r="D4" s="332" t="str">
        <f>IF(Leistungsumfang!D4:I4="","",Leistungsumfang!D4:I4)</f>
        <v/>
      </c>
      <c r="E4" s="332"/>
      <c r="F4" s="332"/>
      <c r="G4" s="332"/>
      <c r="H4" s="332"/>
      <c r="I4" s="332"/>
      <c r="J4" s="332"/>
      <c r="K4" s="332"/>
    </row>
    <row r="5" spans="1:11" s="33" customFormat="1" ht="15.6" hidden="1" x14ac:dyDescent="0.3">
      <c r="A5" s="32"/>
      <c r="B5" s="32"/>
      <c r="C5" s="32"/>
      <c r="D5" s="32"/>
      <c r="E5" s="32"/>
      <c r="F5" s="32"/>
      <c r="H5" s="150"/>
    </row>
    <row r="6" spans="1:11" hidden="1" x14ac:dyDescent="0.25">
      <c r="A6" s="40"/>
      <c r="B6" s="40" t="s">
        <v>55</v>
      </c>
      <c r="C6" s="40"/>
      <c r="D6" s="40"/>
      <c r="E6" s="40"/>
      <c r="F6" s="40"/>
    </row>
    <row r="7" spans="1:11" s="1" customFormat="1" ht="18" hidden="1" customHeight="1" x14ac:dyDescent="0.25">
      <c r="A7" s="44"/>
      <c r="B7" s="45" t="s">
        <v>56</v>
      </c>
      <c r="C7" s="55"/>
      <c r="D7" s="333" t="e">
        <f>#REF!</f>
        <v>#REF!</v>
      </c>
      <c r="E7" s="333"/>
      <c r="F7" s="55" t="s">
        <v>60</v>
      </c>
      <c r="H7" s="151"/>
    </row>
    <row r="8" spans="1:11" s="1" customFormat="1" ht="18" hidden="1" customHeight="1" x14ac:dyDescent="0.25">
      <c r="A8" s="44"/>
      <c r="B8" s="45" t="s">
        <v>83</v>
      </c>
      <c r="C8" s="55"/>
      <c r="D8" s="333" t="e">
        <f>Projektklassenfaktor!D41</f>
        <v>#DIV/0!</v>
      </c>
      <c r="E8" s="333"/>
      <c r="F8" s="55" t="s">
        <v>61</v>
      </c>
      <c r="H8" s="151"/>
    </row>
    <row r="9" spans="1:11" s="1" customFormat="1" ht="18" hidden="1" customHeight="1" x14ac:dyDescent="0.25">
      <c r="A9" s="44"/>
      <c r="B9" s="45" t="s">
        <v>99</v>
      </c>
      <c r="C9" s="55"/>
      <c r="D9" s="334">
        <v>8</v>
      </c>
      <c r="E9" s="334"/>
      <c r="F9" s="55" t="s">
        <v>100</v>
      </c>
      <c r="H9" s="151"/>
    </row>
    <row r="10" spans="1:11" s="1" customFormat="1" ht="18" hidden="1" customHeight="1" x14ac:dyDescent="0.25">
      <c r="A10" s="44"/>
      <c r="B10" s="45" t="s">
        <v>77</v>
      </c>
      <c r="C10" s="55"/>
      <c r="D10" s="335">
        <v>8500</v>
      </c>
      <c r="E10" s="335"/>
      <c r="F10" s="55" t="s">
        <v>78</v>
      </c>
      <c r="H10" s="151"/>
      <c r="I10" s="83" t="s">
        <v>84</v>
      </c>
      <c r="J10" s="86">
        <v>1322.5</v>
      </c>
      <c r="K10" s="55" t="s">
        <v>79</v>
      </c>
    </row>
    <row r="11" spans="1:11" s="1" customFormat="1" ht="18" hidden="1" customHeight="1" x14ac:dyDescent="0.25">
      <c r="A11" s="44"/>
      <c r="B11" s="45" t="s">
        <v>103</v>
      </c>
      <c r="C11" s="55"/>
      <c r="D11" s="331">
        <f>Leistungsumfang!F39</f>
        <v>0</v>
      </c>
      <c r="E11" s="331"/>
      <c r="F11" s="55" t="s">
        <v>105</v>
      </c>
      <c r="H11" s="151"/>
    </row>
    <row r="12" spans="1:11" s="1" customFormat="1" ht="14.4" thickBot="1" x14ac:dyDescent="0.3">
      <c r="A12" s="44"/>
      <c r="B12" s="44"/>
      <c r="C12" s="44"/>
      <c r="D12" s="50"/>
      <c r="E12" s="50"/>
      <c r="F12" s="44"/>
      <c r="H12" s="151"/>
    </row>
    <row r="13" spans="1:11" s="46" customFormat="1" ht="20.25" customHeight="1" thickBot="1" x14ac:dyDescent="0.3">
      <c r="A13" s="336" t="s">
        <v>57</v>
      </c>
      <c r="B13" s="340" t="s">
        <v>58</v>
      </c>
      <c r="C13" s="44"/>
      <c r="D13" s="347" t="s">
        <v>140</v>
      </c>
      <c r="E13" s="348"/>
      <c r="F13" s="348"/>
      <c r="G13" s="349"/>
      <c r="H13" s="152"/>
      <c r="I13" s="158"/>
      <c r="J13" s="145"/>
      <c r="K13" s="146"/>
    </row>
    <row r="14" spans="1:11" s="46" customFormat="1" ht="66" x14ac:dyDescent="0.25">
      <c r="A14" s="337"/>
      <c r="B14" s="341"/>
      <c r="C14" s="44"/>
      <c r="D14" s="115" t="s">
        <v>98</v>
      </c>
      <c r="E14" s="116" t="s">
        <v>97</v>
      </c>
      <c r="F14" s="117" t="s">
        <v>101</v>
      </c>
      <c r="G14" s="159" t="s">
        <v>123</v>
      </c>
      <c r="H14" s="153"/>
      <c r="I14" s="350" t="s">
        <v>131</v>
      </c>
      <c r="J14" s="351"/>
      <c r="K14" s="352"/>
    </row>
    <row r="15" spans="1:11" s="46" customFormat="1" ht="13.8" x14ac:dyDescent="0.25">
      <c r="A15" s="338"/>
      <c r="B15" s="342"/>
      <c r="C15" s="44"/>
      <c r="D15" s="80" t="s">
        <v>93</v>
      </c>
      <c r="E15" s="81" t="s">
        <v>94</v>
      </c>
      <c r="F15" s="82" t="s">
        <v>95</v>
      </c>
      <c r="G15" s="160" t="s">
        <v>96</v>
      </c>
      <c r="H15" s="153"/>
      <c r="I15" s="353"/>
      <c r="J15" s="354"/>
      <c r="K15" s="355"/>
    </row>
    <row r="16" spans="1:11" s="46" customFormat="1" ht="14.4" thickBot="1" x14ac:dyDescent="0.3">
      <c r="A16" s="339"/>
      <c r="B16" s="343"/>
      <c r="C16" s="44"/>
      <c r="D16" s="84" t="s">
        <v>86</v>
      </c>
      <c r="E16" s="85" t="s">
        <v>85</v>
      </c>
      <c r="F16" s="85" t="s">
        <v>87</v>
      </c>
      <c r="G16" s="161" t="s">
        <v>88</v>
      </c>
      <c r="H16" s="154"/>
      <c r="I16" s="344" t="s">
        <v>130</v>
      </c>
      <c r="J16" s="345"/>
      <c r="K16" s="346"/>
    </row>
    <row r="17" spans="1:12" s="1" customFormat="1" ht="14.4" thickBot="1" x14ac:dyDescent="0.3">
      <c r="A17" s="47"/>
      <c r="B17" s="47"/>
      <c r="C17" s="44"/>
      <c r="D17" s="44"/>
      <c r="E17" s="44"/>
      <c r="F17" s="44"/>
      <c r="H17" s="151"/>
    </row>
    <row r="18" spans="1:12" ht="16.5" customHeight="1" thickBot="1" x14ac:dyDescent="0.35">
      <c r="A18" s="48" t="s">
        <v>169</v>
      </c>
      <c r="B18" s="49"/>
      <c r="C18" s="40"/>
      <c r="D18" s="135" t="s">
        <v>129</v>
      </c>
      <c r="E18" s="90"/>
      <c r="F18" s="225">
        <f>Leistungsumfang!F9</f>
        <v>0</v>
      </c>
      <c r="G18" s="114"/>
      <c r="H18" s="155"/>
      <c r="I18" s="162" t="s">
        <v>133</v>
      </c>
      <c r="J18" s="226" t="e">
        <f>Personaleinsatzplan!G21</f>
        <v>#DIV/0!</v>
      </c>
      <c r="K18" s="163" t="s">
        <v>106</v>
      </c>
    </row>
    <row r="19" spans="1:12" s="1" customFormat="1" ht="8.25" customHeight="1" x14ac:dyDescent="0.25">
      <c r="A19" s="44"/>
      <c r="B19" s="47"/>
      <c r="C19" s="44"/>
      <c r="D19" s="44"/>
      <c r="E19" s="44"/>
      <c r="F19" s="44"/>
      <c r="H19" s="151"/>
      <c r="L19" s="138"/>
    </row>
    <row r="20" spans="1:12" s="1" customFormat="1" ht="34.5" customHeight="1" x14ac:dyDescent="0.25">
      <c r="A20" s="283" t="s">
        <v>170</v>
      </c>
      <c r="B20" s="45" t="s">
        <v>172</v>
      </c>
      <c r="C20" s="284"/>
      <c r="D20" s="278"/>
      <c r="E20" s="279" t="e">
        <f>D20/$D$23</f>
        <v>#DIV/0!</v>
      </c>
      <c r="F20" s="280">
        <f>Leistungsumfang!E11</f>
        <v>0</v>
      </c>
      <c r="G20" s="282">
        <f>D20*F20</f>
        <v>0</v>
      </c>
      <c r="H20" s="156"/>
      <c r="I20" s="330" t="e">
        <f>IF(OR(D23-J18&gt;1,D23-J18&lt;-1),"Mittlere Stunden aus PEP weichen von den Stunden aus der Summe über die Teilleistungen ab!","")</f>
        <v>#DIV/0!</v>
      </c>
      <c r="J20" s="330"/>
      <c r="K20" s="330"/>
      <c r="L20" s="138"/>
    </row>
    <row r="21" spans="1:12" s="1" customFormat="1" ht="31.5" customHeight="1" x14ac:dyDescent="0.25">
      <c r="A21" s="283" t="s">
        <v>171</v>
      </c>
      <c r="B21" s="45" t="s">
        <v>173</v>
      </c>
      <c r="C21" s="284"/>
      <c r="D21" s="278"/>
      <c r="E21" s="279" t="e">
        <f>D21/$D$23</f>
        <v>#DIV/0!</v>
      </c>
      <c r="F21" s="280">
        <f>Leistungsumfang!E12</f>
        <v>0</v>
      </c>
      <c r="G21" s="282">
        <f>D21*F21</f>
        <v>0</v>
      </c>
      <c r="H21" s="156"/>
      <c r="I21" s="330"/>
      <c r="J21" s="330"/>
      <c r="K21" s="330"/>
      <c r="L21" s="138"/>
    </row>
    <row r="22" spans="1:12" s="1" customFormat="1" ht="30.75" customHeight="1" x14ac:dyDescent="0.25">
      <c r="A22" s="283" t="s">
        <v>175</v>
      </c>
      <c r="B22" s="45" t="s">
        <v>174</v>
      </c>
      <c r="C22" s="284"/>
      <c r="D22" s="278"/>
      <c r="E22" s="279" t="e">
        <f>D22/$D$23</f>
        <v>#DIV/0!</v>
      </c>
      <c r="F22" s="280">
        <f>Leistungsumfang!E13</f>
        <v>0</v>
      </c>
      <c r="G22" s="282">
        <f>D22*F22</f>
        <v>0</v>
      </c>
      <c r="H22" s="156"/>
      <c r="I22" s="330" t="e">
        <f>IF(OR(D23-J18&gt;1,D23-J18&lt;-1),"Abweichung beträgt:","")</f>
        <v>#DIV/0!</v>
      </c>
      <c r="J22" s="330"/>
      <c r="K22" s="224" t="e">
        <f>ABS(J18/D23-1)</f>
        <v>#DIV/0!</v>
      </c>
      <c r="L22" s="138"/>
    </row>
    <row r="23" spans="1:12" s="1" customFormat="1" ht="14.4" x14ac:dyDescent="0.25">
      <c r="A23" s="53"/>
      <c r="B23" s="54" t="s">
        <v>76</v>
      </c>
      <c r="C23" s="55"/>
      <c r="D23" s="233">
        <f>SUM(D20:D22)</f>
        <v>0</v>
      </c>
      <c r="E23" s="234" t="e">
        <f>SUM(E20:E22)</f>
        <v>#DIV/0!</v>
      </c>
      <c r="F23" s="56"/>
      <c r="H23" s="151"/>
      <c r="L23" s="138"/>
    </row>
    <row r="24" spans="1:12" s="1" customFormat="1" ht="7.5" customHeight="1" x14ac:dyDescent="0.25">
      <c r="A24" s="53"/>
      <c r="B24" s="54"/>
      <c r="C24" s="55"/>
      <c r="D24" s="56"/>
      <c r="E24" s="118"/>
      <c r="F24" s="56"/>
      <c r="H24" s="151"/>
      <c r="L24" s="138"/>
    </row>
    <row r="25" spans="1:12" s="1" customFormat="1" ht="14.4" x14ac:dyDescent="0.25">
      <c r="A25" s="53"/>
      <c r="B25" s="54" t="s">
        <v>139</v>
      </c>
      <c r="C25" s="55"/>
      <c r="D25" s="231" t="e">
        <f>D23*Personaleinsatzplan!G20*F18</f>
        <v>#DIV/0!</v>
      </c>
      <c r="E25" s="118"/>
      <c r="F25" s="56"/>
      <c r="H25" s="151"/>
      <c r="J25" s="147"/>
      <c r="K25" s="228">
        <f>SUM(Personaleinsatzplan!F11:H11,Personaleinsatzplan!F14:H14,Personaleinsatzplan!F17:H17)</f>
        <v>0</v>
      </c>
      <c r="L25" s="138"/>
    </row>
    <row r="26" spans="1:12" s="1" customFormat="1" ht="14.4" thickBot="1" x14ac:dyDescent="0.3">
      <c r="A26" s="44"/>
      <c r="B26" s="44"/>
      <c r="C26" s="44"/>
      <c r="D26" s="44"/>
      <c r="E26" s="44"/>
      <c r="F26" s="44"/>
      <c r="H26" s="151"/>
      <c r="L26" s="138"/>
    </row>
    <row r="27" spans="1:12" ht="16.5" customHeight="1" thickBot="1" x14ac:dyDescent="0.35">
      <c r="A27" s="48" t="s">
        <v>176</v>
      </c>
      <c r="B27" s="49"/>
      <c r="C27" s="40"/>
      <c r="D27" s="135" t="s">
        <v>129</v>
      </c>
      <c r="E27" s="90"/>
      <c r="F27" s="225">
        <f>Leistungsumfang!F15</f>
        <v>0</v>
      </c>
      <c r="G27" s="114"/>
      <c r="H27" s="155"/>
      <c r="I27" s="162" t="s">
        <v>133</v>
      </c>
      <c r="J27" s="226" t="e">
        <f>Personaleinsatzplan!J21</f>
        <v>#DIV/0!</v>
      </c>
      <c r="K27" s="163" t="s">
        <v>106</v>
      </c>
    </row>
    <row r="28" spans="1:12" s="1" customFormat="1" ht="8.25" customHeight="1" x14ac:dyDescent="0.25">
      <c r="A28" s="44"/>
      <c r="B28" s="47"/>
      <c r="C28" s="44"/>
      <c r="D28" s="44"/>
      <c r="E28" s="44"/>
      <c r="F28" s="44"/>
      <c r="H28" s="151"/>
      <c r="L28" s="138"/>
    </row>
    <row r="29" spans="1:12" s="1" customFormat="1" ht="38.25" customHeight="1" x14ac:dyDescent="0.25">
      <c r="A29" s="65" t="s">
        <v>170</v>
      </c>
      <c r="B29" s="63" t="s">
        <v>172</v>
      </c>
      <c r="C29" s="55"/>
      <c r="D29" s="278"/>
      <c r="E29" s="279" t="e">
        <f>D29/$D$32</f>
        <v>#DIV/0!</v>
      </c>
      <c r="F29" s="280">
        <f>Leistungsumfang!E17</f>
        <v>0</v>
      </c>
      <c r="G29" s="281">
        <f>D29*F29</f>
        <v>0</v>
      </c>
      <c r="H29" s="156"/>
      <c r="I29" s="330" t="e">
        <f>IF(OR(D32-J27&gt;1,D32-J27&lt;-1),"Mittlere Stunden aus PEP weichen von den Stunden aus der Summe über die Teilleistungen ab!","")</f>
        <v>#DIV/0!</v>
      </c>
      <c r="J29" s="330"/>
      <c r="K29" s="330"/>
      <c r="L29" s="138"/>
    </row>
    <row r="30" spans="1:12" s="1" customFormat="1" ht="37.5" customHeight="1" x14ac:dyDescent="0.25">
      <c r="A30" s="65" t="s">
        <v>171</v>
      </c>
      <c r="B30" s="45" t="s">
        <v>173</v>
      </c>
      <c r="C30" s="55"/>
      <c r="D30" s="278"/>
      <c r="E30" s="279" t="e">
        <f>D30/$D$32</f>
        <v>#DIV/0!</v>
      </c>
      <c r="F30" s="280">
        <f>Leistungsumfang!E18</f>
        <v>0</v>
      </c>
      <c r="G30" s="281">
        <f>D30*F30</f>
        <v>0</v>
      </c>
      <c r="H30" s="156"/>
      <c r="I30" s="330"/>
      <c r="J30" s="330"/>
      <c r="K30" s="330"/>
      <c r="L30" s="138"/>
    </row>
    <row r="31" spans="1:12" s="1" customFormat="1" ht="35.25" customHeight="1" x14ac:dyDescent="0.25">
      <c r="A31" s="65" t="s">
        <v>175</v>
      </c>
      <c r="B31" s="45" t="s">
        <v>174</v>
      </c>
      <c r="C31" s="55"/>
      <c r="D31" s="278"/>
      <c r="E31" s="279" t="e">
        <f>D31/$D$32</f>
        <v>#DIV/0!</v>
      </c>
      <c r="F31" s="280">
        <f>Leistungsumfang!E19</f>
        <v>0</v>
      </c>
      <c r="G31" s="281">
        <f>D31*F31</f>
        <v>0</v>
      </c>
      <c r="H31" s="156"/>
      <c r="I31" s="330" t="e">
        <f>IF(OR(D32-J27&gt;1,D32-J27&lt;-1),"Abweichung beträgt:","")</f>
        <v>#DIV/0!</v>
      </c>
      <c r="J31" s="330"/>
      <c r="K31" s="224" t="e">
        <f>ABS(J27/D32-1)</f>
        <v>#DIV/0!</v>
      </c>
      <c r="L31" s="138"/>
    </row>
    <row r="32" spans="1:12" s="1" customFormat="1" ht="14.4" x14ac:dyDescent="0.25">
      <c r="A32" s="53"/>
      <c r="B32" s="54" t="s">
        <v>76</v>
      </c>
      <c r="C32" s="55"/>
      <c r="D32" s="233">
        <f>SUM(D29:D31)</f>
        <v>0</v>
      </c>
      <c r="E32" s="234" t="e">
        <f>SUM(E29:E31)</f>
        <v>#DIV/0!</v>
      </c>
      <c r="F32" s="56"/>
      <c r="H32" s="151"/>
      <c r="L32" s="138"/>
    </row>
    <row r="33" spans="1:12" s="1" customFormat="1" ht="7.5" customHeight="1" x14ac:dyDescent="0.25">
      <c r="A33" s="53"/>
      <c r="B33" s="54"/>
      <c r="C33" s="55"/>
      <c r="D33" s="56"/>
      <c r="E33" s="118"/>
      <c r="F33" s="56"/>
      <c r="H33" s="151"/>
      <c r="L33" s="138"/>
    </row>
    <row r="34" spans="1:12" s="1" customFormat="1" ht="14.4" x14ac:dyDescent="0.25">
      <c r="A34" s="53"/>
      <c r="B34" s="54" t="s">
        <v>139</v>
      </c>
      <c r="C34" s="55"/>
      <c r="D34" s="231" t="e">
        <f>D32*Personaleinsatzplan!J20*F27</f>
        <v>#DIV/0!</v>
      </c>
      <c r="E34" s="118"/>
      <c r="F34" s="56"/>
      <c r="H34" s="151"/>
      <c r="J34" s="147"/>
      <c r="K34" s="228">
        <f>SUM(Personaleinsatzplan!I11:L11,Personaleinsatzplan!I14:L14,Personaleinsatzplan!I17:L17)</f>
        <v>0</v>
      </c>
      <c r="L34" s="138"/>
    </row>
    <row r="35" spans="1:12" s="1" customFormat="1" ht="14.4" thickBot="1" x14ac:dyDescent="0.3">
      <c r="A35" s="44"/>
      <c r="B35" s="44"/>
      <c r="C35" s="44"/>
      <c r="D35" s="44"/>
      <c r="E35" s="44"/>
      <c r="F35" s="44"/>
      <c r="H35" s="151"/>
      <c r="L35" s="138"/>
    </row>
    <row r="36" spans="1:12" ht="16.5" customHeight="1" thickBot="1" x14ac:dyDescent="0.35">
      <c r="A36" s="48" t="s">
        <v>66</v>
      </c>
      <c r="B36" s="49"/>
      <c r="C36" s="40"/>
      <c r="D36" s="135" t="s">
        <v>129</v>
      </c>
      <c r="E36" s="90"/>
      <c r="F36" s="225">
        <f>Leistungsumfang!F21</f>
        <v>0</v>
      </c>
      <c r="G36" s="114"/>
      <c r="H36" s="155"/>
      <c r="I36" s="162" t="s">
        <v>133</v>
      </c>
      <c r="J36" s="226" t="e">
        <f>Personaleinsatzplan!M21</f>
        <v>#DIV/0!</v>
      </c>
      <c r="K36" s="163" t="s">
        <v>106</v>
      </c>
    </row>
    <row r="37" spans="1:12" s="1" customFormat="1" ht="8.25" customHeight="1" x14ac:dyDescent="0.25">
      <c r="A37" s="44"/>
      <c r="B37" s="47"/>
      <c r="C37" s="44"/>
      <c r="D37" s="44"/>
      <c r="E37" s="44"/>
      <c r="F37" s="44"/>
      <c r="H37" s="151"/>
      <c r="L37" s="138"/>
    </row>
    <row r="38" spans="1:12" s="1" customFormat="1" ht="24" customHeight="1" x14ac:dyDescent="0.25">
      <c r="A38" s="65" t="s">
        <v>170</v>
      </c>
      <c r="B38" s="63" t="s">
        <v>172</v>
      </c>
      <c r="C38" s="55"/>
      <c r="D38" s="278"/>
      <c r="E38" s="279" t="e">
        <f>D38/$D$41</f>
        <v>#DIV/0!</v>
      </c>
      <c r="F38" s="280">
        <f>Leistungsumfang!E23</f>
        <v>0</v>
      </c>
      <c r="G38" s="282">
        <f>D38*F38</f>
        <v>0</v>
      </c>
      <c r="H38" s="156"/>
      <c r="I38" s="330" t="e">
        <f>IF(OR(D41-J36&gt;1,D41-J36&lt;-1),"Mittlere Stunden aus PEP weichen von den Stunden aus der Summe über die Teilleistungen ab!","")</f>
        <v>#DIV/0!</v>
      </c>
      <c r="J38" s="330"/>
      <c r="K38" s="330"/>
      <c r="L38" s="138"/>
    </row>
    <row r="39" spans="1:12" s="1" customFormat="1" ht="30" customHeight="1" x14ac:dyDescent="0.25">
      <c r="A39" s="65" t="s">
        <v>171</v>
      </c>
      <c r="B39" s="45" t="s">
        <v>173</v>
      </c>
      <c r="C39" s="55"/>
      <c r="D39" s="278"/>
      <c r="E39" s="279" t="e">
        <f>D39/$D$41</f>
        <v>#DIV/0!</v>
      </c>
      <c r="F39" s="280">
        <f>Leistungsumfang!E24</f>
        <v>0</v>
      </c>
      <c r="G39" s="282">
        <f>D39*F39</f>
        <v>0</v>
      </c>
      <c r="H39" s="156"/>
      <c r="I39" s="330"/>
      <c r="J39" s="330"/>
      <c r="K39" s="330"/>
      <c r="L39" s="138"/>
    </row>
    <row r="40" spans="1:12" s="1" customFormat="1" ht="33" customHeight="1" x14ac:dyDescent="0.25">
      <c r="A40" s="65" t="s">
        <v>175</v>
      </c>
      <c r="B40" s="45" t="s">
        <v>174</v>
      </c>
      <c r="C40" s="55"/>
      <c r="D40" s="278"/>
      <c r="E40" s="279" t="e">
        <f>D40/$D$41</f>
        <v>#DIV/0!</v>
      </c>
      <c r="F40" s="280">
        <f>Leistungsumfang!E25</f>
        <v>0</v>
      </c>
      <c r="G40" s="282">
        <f>D40*F40</f>
        <v>0</v>
      </c>
      <c r="H40" s="156"/>
      <c r="I40" s="330" t="e">
        <f>IF(OR(D41-J36&gt;1,D41-J36&lt;-1),"Abweichung beträgt:","")</f>
        <v>#DIV/0!</v>
      </c>
      <c r="J40" s="330"/>
      <c r="K40" s="224" t="e">
        <f>ABS(J36/D41-1)</f>
        <v>#DIV/0!</v>
      </c>
      <c r="L40" s="138"/>
    </row>
    <row r="41" spans="1:12" s="1" customFormat="1" ht="14.4" x14ac:dyDescent="0.25">
      <c r="A41" s="53"/>
      <c r="B41" s="54" t="s">
        <v>76</v>
      </c>
      <c r="C41" s="55"/>
      <c r="D41" s="233">
        <f>SUM(D38:D40)</f>
        <v>0</v>
      </c>
      <c r="E41" s="234" t="e">
        <f>SUM(E38:E40)</f>
        <v>#DIV/0!</v>
      </c>
      <c r="F41" s="56"/>
      <c r="H41" s="151"/>
      <c r="L41" s="138"/>
    </row>
    <row r="42" spans="1:12" s="1" customFormat="1" ht="7.5" customHeight="1" x14ac:dyDescent="0.25">
      <c r="A42" s="53"/>
      <c r="B42" s="54"/>
      <c r="C42" s="55"/>
      <c r="D42" s="56"/>
      <c r="E42" s="118"/>
      <c r="F42" s="56"/>
      <c r="H42" s="151"/>
      <c r="L42" s="138"/>
    </row>
    <row r="43" spans="1:12" s="1" customFormat="1" ht="14.4" x14ac:dyDescent="0.25">
      <c r="A43" s="53"/>
      <c r="B43" s="54" t="s">
        <v>139</v>
      </c>
      <c r="C43" s="55"/>
      <c r="D43" s="231" t="e">
        <f>D41*Personaleinsatzplan!M20*F36</f>
        <v>#DIV/0!</v>
      </c>
      <c r="E43" s="118"/>
      <c r="F43" s="56"/>
      <c r="H43" s="151"/>
      <c r="J43" s="147"/>
      <c r="K43" s="228">
        <f>SUM(Personaleinsatzplan!M11:N11,Personaleinsatzplan!M14:N14,Personaleinsatzplan!M17:N17)</f>
        <v>0</v>
      </c>
      <c r="L43" s="138"/>
    </row>
    <row r="44" spans="1:12" s="1" customFormat="1" ht="14.4" thickBot="1" x14ac:dyDescent="0.3">
      <c r="A44" s="44"/>
      <c r="B44" s="44"/>
      <c r="C44" s="44"/>
      <c r="D44" s="44"/>
      <c r="E44" s="44"/>
      <c r="F44" s="44"/>
      <c r="H44" s="151"/>
      <c r="L44" s="138"/>
    </row>
    <row r="45" spans="1:12" ht="16.2" thickBot="1" x14ac:dyDescent="0.35">
      <c r="A45" s="48" t="s">
        <v>68</v>
      </c>
      <c r="B45" s="74"/>
      <c r="C45" s="40"/>
      <c r="D45" s="135" t="s">
        <v>129</v>
      </c>
      <c r="E45" s="90"/>
      <c r="F45" s="225">
        <f>Leistungsumfang!F27</f>
        <v>0</v>
      </c>
      <c r="G45" s="114"/>
      <c r="H45" s="155"/>
      <c r="I45" s="162" t="s">
        <v>133</v>
      </c>
      <c r="J45" s="226" t="e">
        <f>Personaleinsatzplan!S21</f>
        <v>#DIV/0!</v>
      </c>
      <c r="K45" s="163" t="s">
        <v>106</v>
      </c>
    </row>
    <row r="46" spans="1:12" s="1" customFormat="1" ht="8.25" customHeight="1" x14ac:dyDescent="0.25">
      <c r="A46" s="44"/>
      <c r="B46" s="44"/>
      <c r="C46" s="44"/>
      <c r="D46" s="44"/>
      <c r="E46" s="44"/>
      <c r="F46" s="44"/>
      <c r="H46" s="151"/>
      <c r="L46" s="138"/>
    </row>
    <row r="47" spans="1:12" s="1" customFormat="1" ht="34.5" customHeight="1" x14ac:dyDescent="0.25">
      <c r="A47" s="65" t="s">
        <v>170</v>
      </c>
      <c r="B47" s="63" t="s">
        <v>172</v>
      </c>
      <c r="C47" s="44"/>
      <c r="D47" s="278"/>
      <c r="E47" s="279" t="e">
        <f>D47/$D$50</f>
        <v>#DIV/0!</v>
      </c>
      <c r="F47" s="280">
        <f>Leistungsumfang!E29</f>
        <v>0</v>
      </c>
      <c r="G47" s="282">
        <f>D47*F47</f>
        <v>0</v>
      </c>
      <c r="H47" s="156"/>
      <c r="I47" s="330" t="e">
        <f>IF(OR(D50-J45&gt;1,D50-J45&lt;-1),"Mittlere Stunden aus PEP weichen von den Stunden aus der Summe über die Teilleistungen ab!","")</f>
        <v>#DIV/0!</v>
      </c>
      <c r="J47" s="330"/>
      <c r="K47" s="330"/>
      <c r="L47" s="138"/>
    </row>
    <row r="48" spans="1:12" s="1" customFormat="1" ht="26.25" customHeight="1" x14ac:dyDescent="0.25">
      <c r="A48" s="65" t="s">
        <v>171</v>
      </c>
      <c r="B48" s="45" t="s">
        <v>173</v>
      </c>
      <c r="C48" s="44"/>
      <c r="D48" s="278"/>
      <c r="E48" s="279" t="e">
        <f>D48/$D$50</f>
        <v>#DIV/0!</v>
      </c>
      <c r="F48" s="280">
        <f>Leistungsumfang!E30</f>
        <v>0</v>
      </c>
      <c r="G48" s="282">
        <f>D48*F48</f>
        <v>0</v>
      </c>
      <c r="H48" s="156"/>
      <c r="I48" s="330"/>
      <c r="J48" s="330"/>
      <c r="K48" s="330"/>
      <c r="L48" s="138"/>
    </row>
    <row r="49" spans="1:12" s="1" customFormat="1" ht="29.25" customHeight="1" x14ac:dyDescent="0.25">
      <c r="A49" s="65" t="s">
        <v>175</v>
      </c>
      <c r="B49" s="45" t="s">
        <v>174</v>
      </c>
      <c r="C49" s="44"/>
      <c r="D49" s="278"/>
      <c r="E49" s="279" t="e">
        <f>D49/$D$50</f>
        <v>#DIV/0!</v>
      </c>
      <c r="F49" s="280">
        <f>Leistungsumfang!E31</f>
        <v>0</v>
      </c>
      <c r="G49" s="282">
        <f>D49*F49</f>
        <v>0</v>
      </c>
      <c r="H49" s="156"/>
      <c r="I49" s="330" t="e">
        <f>IF(OR(D50-J45&gt;1,D50-J45&lt;-1),"Abweichung beträgt:","")</f>
        <v>#DIV/0!</v>
      </c>
      <c r="J49" s="330"/>
      <c r="K49" s="224" t="e">
        <f>ABS(J45/D50-1)</f>
        <v>#DIV/0!</v>
      </c>
      <c r="L49" s="138"/>
    </row>
    <row r="50" spans="1:12" s="1" customFormat="1" ht="14.4" x14ac:dyDescent="0.25">
      <c r="A50" s="53"/>
      <c r="B50" s="54" t="s">
        <v>76</v>
      </c>
      <c r="C50" s="55"/>
      <c r="D50" s="233">
        <f>SUM(D46:D49)</f>
        <v>0</v>
      </c>
      <c r="E50" s="234" t="e">
        <f>SUM(E47:E49)</f>
        <v>#DIV/0!</v>
      </c>
      <c r="F50" s="56"/>
      <c r="H50" s="151"/>
      <c r="L50" s="138"/>
    </row>
    <row r="51" spans="1:12" s="1" customFormat="1" ht="6.75" customHeight="1" x14ac:dyDescent="0.25">
      <c r="A51" s="53"/>
      <c r="B51" s="54"/>
      <c r="C51" s="55"/>
      <c r="D51" s="56"/>
      <c r="E51" s="118"/>
      <c r="F51" s="56"/>
      <c r="H51" s="151"/>
      <c r="L51" s="138"/>
    </row>
    <row r="52" spans="1:12" s="1" customFormat="1" ht="14.4" x14ac:dyDescent="0.25">
      <c r="A52" s="53"/>
      <c r="B52" s="54" t="s">
        <v>137</v>
      </c>
      <c r="C52" s="55"/>
      <c r="D52" s="231" t="e">
        <f>D50*F45*Personaleinsatzplan!S20</f>
        <v>#DIV/0!</v>
      </c>
      <c r="E52" s="118"/>
      <c r="F52" s="56"/>
      <c r="H52" s="151"/>
      <c r="J52" s="147"/>
      <c r="K52" s="228">
        <f>SUM(Personaleinsatzplan!O11:V11,Personaleinsatzplan!O14:V14,Personaleinsatzplan!O17:V17)</f>
        <v>0</v>
      </c>
      <c r="L52" s="138"/>
    </row>
    <row r="53" spans="1:12" s="1" customFormat="1" ht="14.4" thickBot="1" x14ac:dyDescent="0.3">
      <c r="A53" s="44"/>
      <c r="B53" s="44"/>
      <c r="C53" s="44"/>
      <c r="D53" s="44"/>
      <c r="E53" s="44"/>
      <c r="F53" s="44"/>
      <c r="H53" s="151"/>
      <c r="L53" s="138"/>
    </row>
    <row r="54" spans="1:12" ht="16.2" thickBot="1" x14ac:dyDescent="0.35">
      <c r="A54" s="48" t="s">
        <v>67</v>
      </c>
      <c r="B54" s="72"/>
      <c r="C54" s="40"/>
      <c r="D54" s="135" t="s">
        <v>129</v>
      </c>
      <c r="E54" s="90"/>
      <c r="F54" s="225">
        <f>Leistungsumfang!F33</f>
        <v>0</v>
      </c>
      <c r="G54" s="114"/>
      <c r="H54" s="155"/>
      <c r="I54" s="162" t="s">
        <v>133</v>
      </c>
      <c r="J54" s="226" t="e">
        <f>Personaleinsatzplan!W21</f>
        <v>#DIV/0!</v>
      </c>
      <c r="K54" s="163" t="s">
        <v>106</v>
      </c>
    </row>
    <row r="55" spans="1:12" s="1" customFormat="1" ht="8.25" customHeight="1" x14ac:dyDescent="0.25">
      <c r="A55" s="44"/>
      <c r="B55" s="44"/>
      <c r="C55" s="44"/>
      <c r="D55" s="44"/>
      <c r="E55" s="44"/>
      <c r="F55" s="44"/>
      <c r="H55" s="151"/>
      <c r="L55" s="138"/>
    </row>
    <row r="56" spans="1:12" s="1" customFormat="1" ht="25.5" customHeight="1" x14ac:dyDescent="0.25">
      <c r="A56" s="65" t="s">
        <v>170</v>
      </c>
      <c r="B56" s="63" t="s">
        <v>172</v>
      </c>
      <c r="C56" s="55"/>
      <c r="D56" s="278"/>
      <c r="E56" s="279" t="e">
        <f>D56/$D$59</f>
        <v>#DIV/0!</v>
      </c>
      <c r="F56" s="280">
        <f>Leistungsumfang!E35</f>
        <v>0</v>
      </c>
      <c r="G56" s="282">
        <f>D56*F56</f>
        <v>0</v>
      </c>
      <c r="H56" s="156"/>
      <c r="I56" s="330" t="e">
        <f>IF(OR(D59-J54&gt;1,D59-J54&lt;-1),"Mittlere Stunden aus PEP weichen von den Stunden aus der Summe über die Teilleistungen ab!","")</f>
        <v>#DIV/0!</v>
      </c>
      <c r="J56" s="330"/>
      <c r="K56" s="330"/>
      <c r="L56" s="138"/>
    </row>
    <row r="57" spans="1:12" s="1" customFormat="1" ht="27" customHeight="1" x14ac:dyDescent="0.25">
      <c r="A57" s="65" t="s">
        <v>171</v>
      </c>
      <c r="B57" s="45" t="s">
        <v>173</v>
      </c>
      <c r="C57" s="55"/>
      <c r="D57" s="278"/>
      <c r="E57" s="279" t="e">
        <f>D57/$D$59</f>
        <v>#DIV/0!</v>
      </c>
      <c r="F57" s="280">
        <f>Leistungsumfang!E36</f>
        <v>0</v>
      </c>
      <c r="G57" s="282">
        <f>D57*F57</f>
        <v>0</v>
      </c>
      <c r="H57" s="156"/>
      <c r="I57" s="330"/>
      <c r="J57" s="330"/>
      <c r="K57" s="330"/>
      <c r="L57" s="138"/>
    </row>
    <row r="58" spans="1:12" s="1" customFormat="1" ht="27.75" customHeight="1" x14ac:dyDescent="0.25">
      <c r="A58" s="65" t="s">
        <v>175</v>
      </c>
      <c r="B58" s="45" t="s">
        <v>174</v>
      </c>
      <c r="C58" s="55"/>
      <c r="D58" s="278"/>
      <c r="E58" s="279" t="e">
        <f>D58/$D$59</f>
        <v>#DIV/0!</v>
      </c>
      <c r="F58" s="280">
        <f>Leistungsumfang!E37</f>
        <v>0</v>
      </c>
      <c r="G58" s="282">
        <f>D58*F58</f>
        <v>0</v>
      </c>
      <c r="H58" s="156"/>
      <c r="I58" s="330" t="e">
        <f>IF(OR(D59-J54&gt;1,D59-J54&lt;-1),"Abweichung beträgt:","")</f>
        <v>#DIV/0!</v>
      </c>
      <c r="J58" s="330"/>
      <c r="K58" s="224" t="e">
        <f>ABS(J54/D59-1)</f>
        <v>#DIV/0!</v>
      </c>
      <c r="L58" s="138"/>
    </row>
    <row r="59" spans="1:12" s="66" customFormat="1" ht="14.4" x14ac:dyDescent="0.25">
      <c r="A59" s="78"/>
      <c r="B59" s="54" t="s">
        <v>76</v>
      </c>
      <c r="C59" s="55"/>
      <c r="D59" s="233">
        <f>SUM(D55:D58)</f>
        <v>0</v>
      </c>
      <c r="E59" s="234" t="e">
        <f>SUM(E56:E58)</f>
        <v>#DIV/0!</v>
      </c>
      <c r="F59" s="56"/>
      <c r="H59" s="57"/>
      <c r="L59" s="139"/>
    </row>
    <row r="60" spans="1:12" s="66" customFormat="1" ht="7.5" customHeight="1" x14ac:dyDescent="0.25">
      <c r="A60" s="78"/>
      <c r="B60" s="54"/>
      <c r="C60" s="55"/>
      <c r="D60" s="56"/>
      <c r="E60" s="118"/>
      <c r="F60" s="56"/>
      <c r="H60" s="57"/>
      <c r="L60" s="139"/>
    </row>
    <row r="61" spans="1:12" s="66" customFormat="1" ht="14.4" x14ac:dyDescent="0.25">
      <c r="A61" s="78"/>
      <c r="B61" s="54" t="s">
        <v>138</v>
      </c>
      <c r="C61" s="55"/>
      <c r="D61" s="231" t="e">
        <f>D59*F54*Personaleinsatzplan!W20</f>
        <v>#DIV/0!</v>
      </c>
      <c r="E61" s="118"/>
      <c r="F61" s="56"/>
      <c r="H61" s="57"/>
      <c r="J61" s="147"/>
      <c r="K61" s="228">
        <f>SUM(Personaleinsatzplan!W11:X11,Personaleinsatzplan!W14:X14,Personaleinsatzplan!W17:X17)</f>
        <v>0</v>
      </c>
      <c r="L61" s="139"/>
    </row>
    <row r="62" spans="1:12" s="66" customFormat="1" ht="6" customHeight="1" x14ac:dyDescent="0.25">
      <c r="A62" s="55"/>
      <c r="B62" s="55"/>
      <c r="C62" s="55"/>
      <c r="D62" s="55"/>
      <c r="E62" s="55"/>
      <c r="F62" s="55"/>
      <c r="H62" s="57"/>
      <c r="L62" s="139"/>
    </row>
    <row r="63" spans="1:12" s="66" customFormat="1" ht="15.75" customHeight="1" x14ac:dyDescent="0.25">
      <c r="A63" s="55"/>
      <c r="B63" s="55" t="s">
        <v>167</v>
      </c>
      <c r="C63" s="55"/>
      <c r="D63" s="232" t="e">
        <f>D25+D34+D43+D52+D61</f>
        <v>#DIV/0!</v>
      </c>
      <c r="E63" s="55"/>
      <c r="F63" s="55"/>
      <c r="H63" s="57"/>
      <c r="J63" s="148"/>
      <c r="K63" s="227">
        <f>SUM(K25,K34,K43,K52,K61)</f>
        <v>0</v>
      </c>
    </row>
    <row r="64" spans="1:12" s="66" customFormat="1" ht="15.75" customHeight="1" x14ac:dyDescent="0.25">
      <c r="A64" s="55"/>
      <c r="B64" s="55"/>
      <c r="C64" s="55"/>
      <c r="D64" s="140"/>
      <c r="E64" s="55"/>
      <c r="F64" s="55"/>
      <c r="H64" s="57"/>
    </row>
    <row r="65" spans="1:11" s="66" customFormat="1" ht="15.75" customHeight="1" x14ac:dyDescent="0.25">
      <c r="A65" s="55"/>
      <c r="B65" s="238" t="s">
        <v>164</v>
      </c>
      <c r="C65" s="238"/>
      <c r="D65" s="239"/>
      <c r="E65" s="238"/>
      <c r="F65" s="238"/>
      <c r="G65" s="238"/>
      <c r="H65" s="238"/>
      <c r="I65" s="238"/>
      <c r="J65" s="238"/>
      <c r="K65" s="230" t="e">
        <f>D63</f>
        <v>#DIV/0!</v>
      </c>
    </row>
    <row r="66" spans="1:11" s="66" customFormat="1" ht="15.75" customHeight="1" x14ac:dyDescent="0.25">
      <c r="A66" s="55"/>
      <c r="B66" s="240" t="s">
        <v>165</v>
      </c>
      <c r="C66" s="240"/>
      <c r="D66" s="241"/>
      <c r="E66" s="240"/>
      <c r="F66" s="240"/>
      <c r="G66" s="240"/>
      <c r="H66" s="240"/>
      <c r="I66" s="240"/>
      <c r="J66" s="240"/>
      <c r="K66" s="230">
        <f>K63</f>
        <v>0</v>
      </c>
    </row>
    <row r="67" spans="1:11" s="66" customFormat="1" ht="15.75" customHeight="1" x14ac:dyDescent="0.25">
      <c r="A67" s="55"/>
      <c r="B67" s="242" t="s">
        <v>136</v>
      </c>
      <c r="C67" s="242"/>
      <c r="D67" s="243"/>
      <c r="E67" s="242"/>
      <c r="F67" s="242"/>
      <c r="G67" s="242"/>
      <c r="H67" s="242"/>
      <c r="I67" s="242"/>
      <c r="J67" s="244" t="s">
        <v>141</v>
      </c>
      <c r="K67" s="229" t="e">
        <f>ABS(K66-K65)</f>
        <v>#DIV/0!</v>
      </c>
    </row>
    <row r="68" spans="1:11" s="66" customFormat="1" ht="15.75" customHeight="1" x14ac:dyDescent="0.25">
      <c r="A68" s="55"/>
      <c r="B68" s="141"/>
      <c r="C68" s="141"/>
      <c r="D68" s="142"/>
      <c r="E68" s="143"/>
      <c r="F68" s="141"/>
      <c r="G68" s="143"/>
      <c r="H68" s="157"/>
      <c r="I68" s="143"/>
      <c r="K68" s="144"/>
    </row>
    <row r="69" spans="1:11" s="66" customFormat="1" ht="15.75" customHeight="1" x14ac:dyDescent="0.25">
      <c r="A69" s="55"/>
      <c r="B69" s="55"/>
      <c r="C69" s="55"/>
      <c r="D69" s="55"/>
      <c r="E69" s="55"/>
      <c r="F69" s="55"/>
      <c r="H69" s="57"/>
    </row>
  </sheetData>
  <mergeCells count="22">
    <mergeCell ref="I31:J31"/>
    <mergeCell ref="I29:K30"/>
    <mergeCell ref="I20:K21"/>
    <mergeCell ref="I22:J22"/>
    <mergeCell ref="A13:A16"/>
    <mergeCell ref="B13:B16"/>
    <mergeCell ref="I16:K16"/>
    <mergeCell ref="D13:G13"/>
    <mergeCell ref="I14:K15"/>
    <mergeCell ref="D11:E11"/>
    <mergeCell ref="D3:K3"/>
    <mergeCell ref="D4:K4"/>
    <mergeCell ref="D7:E7"/>
    <mergeCell ref="D8:E8"/>
    <mergeCell ref="D9:E9"/>
    <mergeCell ref="D10:E10"/>
    <mergeCell ref="I58:J58"/>
    <mergeCell ref="I38:K39"/>
    <mergeCell ref="I40:J40"/>
    <mergeCell ref="I47:K48"/>
    <mergeCell ref="I49:J49"/>
    <mergeCell ref="I56:K57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1" fitToHeight="0" orientation="portrait" horizontalDpi="300" r:id="rId1"/>
  <headerFooter alignWithMargins="0">
    <oddFooter>&amp;L&amp;8Leitfaden Kostenabschätzung der ÖBA Leistung /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showGridLines="0" topLeftCell="A2" zoomScaleNormal="100" workbookViewId="0">
      <selection activeCell="N28" sqref="N28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155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63" t="str">
        <f>IF(Leistungsumfang!D3:I3="","",Leistungsumfang!D3:I3)</f>
        <v/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5"/>
    </row>
    <row r="4" spans="1:17" s="33" customFormat="1" ht="15.6" x14ac:dyDescent="0.3">
      <c r="A4" s="32" t="s">
        <v>54</v>
      </c>
      <c r="B4" s="32"/>
      <c r="C4" s="32"/>
      <c r="D4" s="366" t="str">
        <f>IF(Leistungsumfang!D4:I4="","",Leistungsumfang!D4:I4)</f>
        <v/>
      </c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8"/>
    </row>
    <row r="7" spans="1:17" s="5" customFormat="1" ht="21.75" customHeight="1" x14ac:dyDescent="0.25">
      <c r="A7" s="185" t="s">
        <v>142</v>
      </c>
      <c r="B7" s="372" t="s">
        <v>143</v>
      </c>
      <c r="C7" s="372"/>
      <c r="D7" s="186" t="s">
        <v>147</v>
      </c>
      <c r="E7" s="186"/>
      <c r="F7" s="187"/>
      <c r="G7" s="66"/>
      <c r="H7" s="373" t="s">
        <v>154</v>
      </c>
      <c r="I7" s="374"/>
      <c r="J7" s="374"/>
      <c r="K7" s="374"/>
      <c r="L7" s="374"/>
      <c r="M7" s="374"/>
      <c r="N7" s="375"/>
      <c r="O7" s="66"/>
      <c r="P7" s="188"/>
      <c r="Q7" s="66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66"/>
      <c r="I8" s="167"/>
      <c r="J8" s="166"/>
      <c r="K8" s="167"/>
      <c r="L8" s="166"/>
      <c r="M8" s="1"/>
      <c r="N8" s="1"/>
      <c r="O8" s="1"/>
      <c r="P8" s="178"/>
      <c r="Q8" s="1"/>
    </row>
    <row r="9" spans="1:17" ht="16.5" customHeight="1" x14ac:dyDescent="0.3">
      <c r="A9" s="356" t="s">
        <v>144</v>
      </c>
      <c r="B9" s="358" t="s">
        <v>182</v>
      </c>
      <c r="C9" s="358"/>
      <c r="D9" s="358"/>
      <c r="E9" s="358"/>
      <c r="F9" s="359"/>
      <c r="G9" s="1"/>
      <c r="H9" s="189" t="s">
        <v>148</v>
      </c>
      <c r="I9" s="371" t="s">
        <v>149</v>
      </c>
      <c r="J9" s="189" t="s">
        <v>106</v>
      </c>
      <c r="K9" s="371" t="s">
        <v>150</v>
      </c>
      <c r="L9" s="189" t="s">
        <v>151</v>
      </c>
      <c r="M9" s="371" t="s">
        <v>149</v>
      </c>
      <c r="N9" s="189" t="s">
        <v>105</v>
      </c>
      <c r="O9" s="362" t="s">
        <v>150</v>
      </c>
      <c r="P9" s="369" t="e">
        <f>L10*N10</f>
        <v>#DIV/0!</v>
      </c>
      <c r="Q9" s="1"/>
    </row>
    <row r="10" spans="1:17" ht="13.8" x14ac:dyDescent="0.25">
      <c r="A10" s="357"/>
      <c r="B10" s="360"/>
      <c r="C10" s="360"/>
      <c r="D10" s="360"/>
      <c r="E10" s="360"/>
      <c r="F10" s="361"/>
      <c r="G10" s="1"/>
      <c r="H10" s="252" t="e">
        <f>Personaleinsatzplan!G20</f>
        <v>#DIV/0!</v>
      </c>
      <c r="I10" s="371"/>
      <c r="J10" s="252" t="e">
        <f>Personaleinsatzplan!G21</f>
        <v>#DIV/0!</v>
      </c>
      <c r="K10" s="371"/>
      <c r="L10" s="176" t="e">
        <f>H10*J10</f>
        <v>#DIV/0!</v>
      </c>
      <c r="M10" s="371"/>
      <c r="N10" s="253">
        <f>Leistungsumfang!F9</f>
        <v>0</v>
      </c>
      <c r="O10" s="362"/>
      <c r="P10" s="370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77"/>
      <c r="N11" s="177"/>
      <c r="O11" s="177"/>
      <c r="P11" s="178"/>
      <c r="Q11" s="1"/>
    </row>
    <row r="12" spans="1:17" ht="16.5" customHeight="1" x14ac:dyDescent="0.3">
      <c r="A12" s="356" t="s">
        <v>145</v>
      </c>
      <c r="B12" s="358" t="s">
        <v>183</v>
      </c>
      <c r="C12" s="358"/>
      <c r="D12" s="358"/>
      <c r="E12" s="358"/>
      <c r="F12" s="359"/>
      <c r="G12" s="1"/>
      <c r="H12" s="189" t="s">
        <v>148</v>
      </c>
      <c r="I12" s="371" t="s">
        <v>149</v>
      </c>
      <c r="J12" s="189" t="s">
        <v>106</v>
      </c>
      <c r="K12" s="371" t="s">
        <v>150</v>
      </c>
      <c r="L12" s="189" t="s">
        <v>151</v>
      </c>
      <c r="M12" s="371" t="s">
        <v>149</v>
      </c>
      <c r="N12" s="189" t="s">
        <v>105</v>
      </c>
      <c r="O12" s="362" t="s">
        <v>150</v>
      </c>
      <c r="P12" s="369" t="e">
        <f>L13*N13</f>
        <v>#DIV/0!</v>
      </c>
      <c r="Q12" s="1"/>
    </row>
    <row r="13" spans="1:17" ht="13.8" x14ac:dyDescent="0.25">
      <c r="A13" s="357"/>
      <c r="B13" s="360"/>
      <c r="C13" s="360"/>
      <c r="D13" s="360"/>
      <c r="E13" s="360"/>
      <c r="F13" s="361"/>
      <c r="G13" s="1"/>
      <c r="H13" s="252" t="e">
        <f>Personaleinsatzplan!J20</f>
        <v>#DIV/0!</v>
      </c>
      <c r="I13" s="371"/>
      <c r="J13" s="252" t="e">
        <f>Personaleinsatzplan!J21</f>
        <v>#DIV/0!</v>
      </c>
      <c r="K13" s="371"/>
      <c r="L13" s="176" t="e">
        <f>H13*J13</f>
        <v>#DIV/0!</v>
      </c>
      <c r="M13" s="371"/>
      <c r="N13" s="253">
        <f>Leistungsumfang!F15</f>
        <v>0</v>
      </c>
      <c r="O13" s="362"/>
      <c r="P13" s="370"/>
      <c r="Q13" s="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77"/>
      <c r="N14" s="177"/>
      <c r="O14" s="177"/>
      <c r="P14" s="178"/>
      <c r="Q14" s="1"/>
    </row>
    <row r="15" spans="1:17" ht="16.5" customHeight="1" x14ac:dyDescent="0.3">
      <c r="A15" s="356" t="s">
        <v>146</v>
      </c>
      <c r="B15" s="358" t="s">
        <v>181</v>
      </c>
      <c r="C15" s="358"/>
      <c r="D15" s="358"/>
      <c r="E15" s="358"/>
      <c r="F15" s="359"/>
      <c r="G15" s="1"/>
      <c r="H15" s="189" t="s">
        <v>148</v>
      </c>
      <c r="I15" s="371" t="s">
        <v>149</v>
      </c>
      <c r="J15" s="189" t="s">
        <v>106</v>
      </c>
      <c r="K15" s="371" t="s">
        <v>150</v>
      </c>
      <c r="L15" s="189" t="s">
        <v>151</v>
      </c>
      <c r="M15" s="371" t="s">
        <v>149</v>
      </c>
      <c r="N15" s="189" t="s">
        <v>105</v>
      </c>
      <c r="O15" s="362" t="s">
        <v>150</v>
      </c>
      <c r="P15" s="369" t="e">
        <f>L16*N16</f>
        <v>#DIV/0!</v>
      </c>
      <c r="Q15" s="1"/>
    </row>
    <row r="16" spans="1:17" ht="13.8" x14ac:dyDescent="0.25">
      <c r="A16" s="357"/>
      <c r="B16" s="360"/>
      <c r="C16" s="360"/>
      <c r="D16" s="360"/>
      <c r="E16" s="360"/>
      <c r="F16" s="361"/>
      <c r="G16" s="1"/>
      <c r="H16" s="251" t="e">
        <f>Personaleinsatzplan!M20</f>
        <v>#DIV/0!</v>
      </c>
      <c r="I16" s="371"/>
      <c r="J16" s="252" t="e">
        <f>Personaleinsatzplan!M21</f>
        <v>#DIV/0!</v>
      </c>
      <c r="K16" s="371"/>
      <c r="L16" s="176" t="e">
        <f>H16*J16</f>
        <v>#DIV/0!</v>
      </c>
      <c r="M16" s="371"/>
      <c r="N16" s="253">
        <f>Leistungsumfang!F21</f>
        <v>0</v>
      </c>
      <c r="O16" s="362"/>
      <c r="P16" s="370"/>
      <c r="Q16" s="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77"/>
      <c r="N17" s="177"/>
      <c r="O17" s="177"/>
      <c r="P17" s="178"/>
      <c r="Q17" s="1"/>
    </row>
    <row r="18" spans="1:17" ht="17.25" customHeight="1" x14ac:dyDescent="0.3">
      <c r="A18" s="356" t="s">
        <v>184</v>
      </c>
      <c r="B18" s="358" t="s">
        <v>186</v>
      </c>
      <c r="C18" s="358"/>
      <c r="D18" s="358"/>
      <c r="E18" s="358"/>
      <c r="F18" s="359"/>
      <c r="G18" s="1"/>
      <c r="H18" s="189" t="s">
        <v>148</v>
      </c>
      <c r="I18" s="371" t="s">
        <v>149</v>
      </c>
      <c r="J18" s="189" t="s">
        <v>106</v>
      </c>
      <c r="K18" s="371" t="s">
        <v>150</v>
      </c>
      <c r="L18" s="189" t="s">
        <v>151</v>
      </c>
      <c r="M18" s="371" t="s">
        <v>149</v>
      </c>
      <c r="N18" s="189" t="s">
        <v>105</v>
      </c>
      <c r="O18" s="362" t="s">
        <v>150</v>
      </c>
      <c r="P18" s="369" t="e">
        <f>L19*N19</f>
        <v>#DIV/0!</v>
      </c>
      <c r="Q18" s="1"/>
    </row>
    <row r="19" spans="1:17" ht="13.8" x14ac:dyDescent="0.25">
      <c r="A19" s="357"/>
      <c r="B19" s="360"/>
      <c r="C19" s="360"/>
      <c r="D19" s="360"/>
      <c r="E19" s="360"/>
      <c r="F19" s="361"/>
      <c r="G19" s="1"/>
      <c r="H19" s="251" t="e">
        <f>Personaleinsatzplan!S20</f>
        <v>#DIV/0!</v>
      </c>
      <c r="I19" s="371"/>
      <c r="J19" s="252" t="e">
        <f>Personaleinsatzplan!S21</f>
        <v>#DIV/0!</v>
      </c>
      <c r="K19" s="371"/>
      <c r="L19" s="176" t="e">
        <f>H19*J19</f>
        <v>#DIV/0!</v>
      </c>
      <c r="M19" s="371"/>
      <c r="N19" s="253">
        <f>Leistungsumfang!F27</f>
        <v>0</v>
      </c>
      <c r="O19" s="362"/>
      <c r="P19" s="370"/>
      <c r="Q19" s="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77"/>
      <c r="N20" s="177"/>
      <c r="O20" s="177"/>
      <c r="P20" s="178"/>
      <c r="Q20" s="1"/>
    </row>
    <row r="21" spans="1:17" ht="15.75" customHeight="1" x14ac:dyDescent="0.3">
      <c r="A21" s="356" t="s">
        <v>185</v>
      </c>
      <c r="B21" s="358" t="s">
        <v>187</v>
      </c>
      <c r="C21" s="358"/>
      <c r="D21" s="358"/>
      <c r="E21" s="358"/>
      <c r="F21" s="359"/>
      <c r="G21" s="1"/>
      <c r="H21" s="189" t="s">
        <v>148</v>
      </c>
      <c r="I21" s="371" t="s">
        <v>149</v>
      </c>
      <c r="J21" s="189" t="s">
        <v>106</v>
      </c>
      <c r="K21" s="371" t="s">
        <v>150</v>
      </c>
      <c r="L21" s="189" t="s">
        <v>151</v>
      </c>
      <c r="M21" s="371" t="s">
        <v>149</v>
      </c>
      <c r="N21" s="189" t="s">
        <v>105</v>
      </c>
      <c r="O21" s="362" t="s">
        <v>150</v>
      </c>
      <c r="P21" s="369" t="e">
        <f>L22*N22</f>
        <v>#DIV/0!</v>
      </c>
      <c r="Q21" s="1"/>
    </row>
    <row r="22" spans="1:17" ht="13.8" x14ac:dyDescent="0.25">
      <c r="A22" s="357"/>
      <c r="B22" s="360"/>
      <c r="C22" s="360"/>
      <c r="D22" s="360"/>
      <c r="E22" s="360"/>
      <c r="F22" s="361"/>
      <c r="G22" s="1"/>
      <c r="H22" s="251" t="e">
        <f>Personaleinsatzplan!W20</f>
        <v>#DIV/0!</v>
      </c>
      <c r="I22" s="371"/>
      <c r="J22" s="252" t="e">
        <f>Personaleinsatzplan!W21</f>
        <v>#DIV/0!</v>
      </c>
      <c r="K22" s="371"/>
      <c r="L22" s="176" t="e">
        <f>H22*J22</f>
        <v>#DIV/0!</v>
      </c>
      <c r="M22" s="371"/>
      <c r="N22" s="253">
        <f>Leistungsumfang!F33</f>
        <v>0</v>
      </c>
      <c r="O22" s="362"/>
      <c r="P22" s="370"/>
      <c r="Q22" s="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8"/>
      <c r="Q23" s="1"/>
    </row>
    <row r="24" spans="1:17" s="104" customFormat="1" ht="21" customHeight="1" x14ac:dyDescent="0.3">
      <c r="A24" s="181" t="s">
        <v>76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/>
      <c r="N24" s="194"/>
      <c r="O24" s="192"/>
      <c r="P24" s="190" t="e">
        <f>SUM(P7:P22)</f>
        <v>#DIV/0!</v>
      </c>
      <c r="Q24" s="91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3"/>
      <c r="P25" s="1"/>
      <c r="Q25" s="1"/>
    </row>
    <row r="26" spans="1:17" ht="13.5" customHeight="1" x14ac:dyDescent="0.25">
      <c r="A26" s="180" t="s">
        <v>118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8"/>
      <c r="O26" s="193"/>
      <c r="P26" s="184"/>
      <c r="Q26" s="1"/>
    </row>
    <row r="27" spans="1:17" ht="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93"/>
      <c r="P27" s="1"/>
      <c r="Q27" s="1"/>
    </row>
    <row r="28" spans="1:17" ht="13.8" x14ac:dyDescent="0.25">
      <c r="A28" s="245" t="s">
        <v>63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7"/>
      <c r="O28" s="193"/>
      <c r="P28" s="248" t="e">
        <f>P24*(1+P26)</f>
        <v>#DIV/0!</v>
      </c>
      <c r="Q28" s="1"/>
    </row>
    <row r="29" spans="1:17" ht="8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93"/>
      <c r="P29" s="1"/>
      <c r="Q29" s="1"/>
    </row>
    <row r="30" spans="1:17" ht="13.8" x14ac:dyDescent="0.25">
      <c r="A30" s="180" t="s">
        <v>120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193"/>
      <c r="P30" s="191" t="e">
        <f>P28*0.2</f>
        <v>#DIV/0!</v>
      </c>
      <c r="Q30" s="1"/>
    </row>
    <row r="31" spans="1:17" ht="8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93"/>
      <c r="P31" s="1"/>
    </row>
    <row r="32" spans="1:17" ht="13.8" x14ac:dyDescent="0.25">
      <c r="A32" s="245" t="s">
        <v>59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50"/>
      <c r="O32" s="193"/>
      <c r="P32" s="248" t="e">
        <f>P28+P30</f>
        <v>#DIV/0!</v>
      </c>
    </row>
    <row r="33" spans="1:16" ht="13.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79"/>
    </row>
    <row r="34" spans="1:16" x14ac:dyDescent="0.25">
      <c r="A34" s="39" t="s">
        <v>188</v>
      </c>
    </row>
  </sheetData>
  <mergeCells count="39">
    <mergeCell ref="P21:P22"/>
    <mergeCell ref="O15:O16"/>
    <mergeCell ref="A15:A16"/>
    <mergeCell ref="A18:A19"/>
    <mergeCell ref="A21:A22"/>
    <mergeCell ref="M15:M16"/>
    <mergeCell ref="M18:M19"/>
    <mergeCell ref="M21:M22"/>
    <mergeCell ref="O18:O19"/>
    <mergeCell ref="O21:O22"/>
    <mergeCell ref="I18:I19"/>
    <mergeCell ref="K18:K19"/>
    <mergeCell ref="I21:I22"/>
    <mergeCell ref="K21:K22"/>
    <mergeCell ref="B21:F22"/>
    <mergeCell ref="I12:I13"/>
    <mergeCell ref="K12:K13"/>
    <mergeCell ref="M12:M13"/>
    <mergeCell ref="I15:I16"/>
    <mergeCell ref="K15:K16"/>
    <mergeCell ref="B15:F16"/>
    <mergeCell ref="K9:K10"/>
    <mergeCell ref="M9:M10"/>
    <mergeCell ref="P9:P10"/>
    <mergeCell ref="B18:F19"/>
    <mergeCell ref="P15:P16"/>
    <mergeCell ref="P18:P19"/>
    <mergeCell ref="A12:A13"/>
    <mergeCell ref="B12:F13"/>
    <mergeCell ref="O12:O13"/>
    <mergeCell ref="D3:P3"/>
    <mergeCell ref="D4:P4"/>
    <mergeCell ref="P12:P13"/>
    <mergeCell ref="A9:A10"/>
    <mergeCell ref="B9:F10"/>
    <mergeCell ref="I9:I10"/>
    <mergeCell ref="B7:C7"/>
    <mergeCell ref="O9:O10"/>
    <mergeCell ref="H7:N7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6"/>
  <sheetViews>
    <sheetView showGridLines="0" zoomScaleNormal="100" workbookViewId="0">
      <selection activeCell="N28" sqref="N28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190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76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8"/>
    </row>
    <row r="4" spans="1:17" s="33" customFormat="1" ht="15.6" x14ac:dyDescent="0.3">
      <c r="A4" s="32" t="s">
        <v>54</v>
      </c>
      <c r="B4" s="32"/>
      <c r="C4" s="32"/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1"/>
    </row>
    <row r="7" spans="1:17" s="5" customFormat="1" ht="21.75" customHeight="1" x14ac:dyDescent="0.25">
      <c r="A7" s="185" t="s">
        <v>142</v>
      </c>
      <c r="B7" s="372" t="s">
        <v>143</v>
      </c>
      <c r="C7" s="372"/>
      <c r="D7" s="186" t="s">
        <v>147</v>
      </c>
      <c r="E7" s="186"/>
      <c r="F7" s="187"/>
      <c r="G7" s="66"/>
      <c r="H7" s="382" t="s">
        <v>154</v>
      </c>
      <c r="I7" s="383"/>
      <c r="J7" s="383"/>
      <c r="K7" s="383"/>
      <c r="L7" s="383"/>
      <c r="M7" s="383"/>
      <c r="N7" s="384"/>
      <c r="O7" s="57"/>
      <c r="P7" s="285" t="s">
        <v>2</v>
      </c>
      <c r="Q7" s="57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93"/>
      <c r="I8" s="286"/>
      <c r="J8" s="193"/>
      <c r="K8" s="286"/>
      <c r="L8" s="193"/>
      <c r="M8" s="151"/>
      <c r="N8" s="151"/>
      <c r="O8" s="151"/>
      <c r="P8" s="287"/>
      <c r="Q8" s="151"/>
    </row>
    <row r="9" spans="1:17" ht="16.5" customHeight="1" x14ac:dyDescent="0.3">
      <c r="A9" s="356" t="s">
        <v>144</v>
      </c>
      <c r="B9" s="358" t="s">
        <v>182</v>
      </c>
      <c r="C9" s="358"/>
      <c r="D9" s="358"/>
      <c r="E9" s="358"/>
      <c r="F9" s="359"/>
      <c r="G9" s="1"/>
      <c r="H9" s="288" t="s">
        <v>148</v>
      </c>
      <c r="I9" s="385" t="s">
        <v>149</v>
      </c>
      <c r="J9" s="288" t="s">
        <v>106</v>
      </c>
      <c r="K9" s="385" t="s">
        <v>150</v>
      </c>
      <c r="L9" s="288" t="s">
        <v>151</v>
      </c>
      <c r="M9" s="385" t="s">
        <v>149</v>
      </c>
      <c r="N9" s="288" t="s">
        <v>105</v>
      </c>
      <c r="O9" s="386" t="s">
        <v>150</v>
      </c>
      <c r="P9" s="387" t="s">
        <v>2</v>
      </c>
      <c r="Q9" s="151"/>
    </row>
    <row r="10" spans="1:17" ht="13.8" x14ac:dyDescent="0.25">
      <c r="A10" s="357"/>
      <c r="B10" s="360"/>
      <c r="C10" s="360"/>
      <c r="D10" s="360"/>
      <c r="E10" s="360"/>
      <c r="F10" s="361"/>
      <c r="G10" s="1"/>
      <c r="H10" s="289"/>
      <c r="I10" s="385"/>
      <c r="J10" s="289"/>
      <c r="K10" s="385"/>
      <c r="L10" s="290"/>
      <c r="M10" s="385"/>
      <c r="N10" s="291"/>
      <c r="O10" s="386"/>
      <c r="P10" s="388"/>
      <c r="Q10" s="15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51"/>
      <c r="I11" s="151"/>
      <c r="J11" s="151"/>
      <c r="K11" s="151"/>
      <c r="L11" s="151"/>
      <c r="M11" s="292"/>
      <c r="N11" s="292"/>
      <c r="O11" s="292"/>
      <c r="P11" s="287"/>
      <c r="Q11" s="151"/>
    </row>
    <row r="12" spans="1:17" ht="16.5" customHeight="1" x14ac:dyDescent="0.3">
      <c r="A12" s="356" t="s">
        <v>145</v>
      </c>
      <c r="B12" s="358" t="s">
        <v>183</v>
      </c>
      <c r="C12" s="358"/>
      <c r="D12" s="358"/>
      <c r="E12" s="358"/>
      <c r="F12" s="359"/>
      <c r="G12" s="1"/>
      <c r="H12" s="288" t="s">
        <v>148</v>
      </c>
      <c r="I12" s="385" t="s">
        <v>149</v>
      </c>
      <c r="J12" s="288" t="s">
        <v>106</v>
      </c>
      <c r="K12" s="385" t="s">
        <v>150</v>
      </c>
      <c r="L12" s="288" t="s">
        <v>151</v>
      </c>
      <c r="M12" s="385" t="s">
        <v>149</v>
      </c>
      <c r="N12" s="288" t="s">
        <v>105</v>
      </c>
      <c r="O12" s="386" t="s">
        <v>150</v>
      </c>
      <c r="P12" s="387" t="s">
        <v>2</v>
      </c>
      <c r="Q12" s="151"/>
    </row>
    <row r="13" spans="1:17" ht="13.8" x14ac:dyDescent="0.25">
      <c r="A13" s="357"/>
      <c r="B13" s="360"/>
      <c r="C13" s="360"/>
      <c r="D13" s="360"/>
      <c r="E13" s="360"/>
      <c r="F13" s="361"/>
      <c r="G13" s="1"/>
      <c r="H13" s="289"/>
      <c r="I13" s="385"/>
      <c r="J13" s="289"/>
      <c r="K13" s="385"/>
      <c r="L13" s="290"/>
      <c r="M13" s="385"/>
      <c r="N13" s="291"/>
      <c r="O13" s="386"/>
      <c r="P13" s="388"/>
      <c r="Q13" s="15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51"/>
      <c r="I14" s="151"/>
      <c r="J14" s="151"/>
      <c r="K14" s="151"/>
      <c r="L14" s="151"/>
      <c r="M14" s="292"/>
      <c r="N14" s="292"/>
      <c r="O14" s="292"/>
      <c r="P14" s="287"/>
      <c r="Q14" s="151"/>
    </row>
    <row r="15" spans="1:17" ht="16.5" customHeight="1" x14ac:dyDescent="0.3">
      <c r="A15" s="356" t="s">
        <v>146</v>
      </c>
      <c r="B15" s="358" t="s">
        <v>181</v>
      </c>
      <c r="C15" s="358"/>
      <c r="D15" s="358"/>
      <c r="E15" s="358"/>
      <c r="F15" s="359"/>
      <c r="G15" s="1"/>
      <c r="H15" s="288" t="s">
        <v>148</v>
      </c>
      <c r="I15" s="385" t="s">
        <v>149</v>
      </c>
      <c r="J15" s="288" t="s">
        <v>106</v>
      </c>
      <c r="K15" s="385" t="s">
        <v>150</v>
      </c>
      <c r="L15" s="288" t="s">
        <v>151</v>
      </c>
      <c r="M15" s="385" t="s">
        <v>149</v>
      </c>
      <c r="N15" s="288" t="s">
        <v>105</v>
      </c>
      <c r="O15" s="386" t="s">
        <v>150</v>
      </c>
      <c r="P15" s="387" t="s">
        <v>2</v>
      </c>
      <c r="Q15" s="151"/>
    </row>
    <row r="16" spans="1:17" ht="13.8" x14ac:dyDescent="0.25">
      <c r="A16" s="357"/>
      <c r="B16" s="360"/>
      <c r="C16" s="360"/>
      <c r="D16" s="360"/>
      <c r="E16" s="360"/>
      <c r="F16" s="361"/>
      <c r="G16" s="1"/>
      <c r="H16" s="293"/>
      <c r="I16" s="385"/>
      <c r="J16" s="289"/>
      <c r="K16" s="385"/>
      <c r="L16" s="290"/>
      <c r="M16" s="385"/>
      <c r="N16" s="291"/>
      <c r="O16" s="386"/>
      <c r="P16" s="388"/>
      <c r="Q16" s="15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51"/>
      <c r="I17" s="151"/>
      <c r="J17" s="151"/>
      <c r="K17" s="151"/>
      <c r="L17" s="151"/>
      <c r="M17" s="292"/>
      <c r="N17" s="292"/>
      <c r="O17" s="292"/>
      <c r="P17" s="287"/>
      <c r="Q17" s="151"/>
    </row>
    <row r="18" spans="1:17" ht="17.25" customHeight="1" x14ac:dyDescent="0.3">
      <c r="A18" s="356" t="s">
        <v>184</v>
      </c>
      <c r="B18" s="358" t="s">
        <v>186</v>
      </c>
      <c r="C18" s="358"/>
      <c r="D18" s="358"/>
      <c r="E18" s="358"/>
      <c r="F18" s="359"/>
      <c r="G18" s="1"/>
      <c r="H18" s="288" t="s">
        <v>148</v>
      </c>
      <c r="I18" s="385" t="s">
        <v>149</v>
      </c>
      <c r="J18" s="288" t="s">
        <v>106</v>
      </c>
      <c r="K18" s="385" t="s">
        <v>150</v>
      </c>
      <c r="L18" s="288" t="s">
        <v>151</v>
      </c>
      <c r="M18" s="385" t="s">
        <v>149</v>
      </c>
      <c r="N18" s="288" t="s">
        <v>105</v>
      </c>
      <c r="O18" s="386" t="s">
        <v>150</v>
      </c>
      <c r="P18" s="387" t="s">
        <v>2</v>
      </c>
      <c r="Q18" s="151"/>
    </row>
    <row r="19" spans="1:17" ht="13.8" x14ac:dyDescent="0.25">
      <c r="A19" s="357"/>
      <c r="B19" s="360"/>
      <c r="C19" s="360"/>
      <c r="D19" s="360"/>
      <c r="E19" s="360"/>
      <c r="F19" s="361"/>
      <c r="G19" s="1"/>
      <c r="H19" s="293"/>
      <c r="I19" s="385"/>
      <c r="J19" s="289"/>
      <c r="K19" s="385"/>
      <c r="L19" s="290"/>
      <c r="M19" s="385"/>
      <c r="N19" s="291"/>
      <c r="O19" s="386"/>
      <c r="P19" s="388"/>
      <c r="Q19" s="15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51"/>
      <c r="I20" s="151"/>
      <c r="J20" s="151"/>
      <c r="K20" s="151"/>
      <c r="L20" s="151"/>
      <c r="M20" s="292"/>
      <c r="N20" s="292"/>
      <c r="O20" s="292"/>
      <c r="P20" s="287"/>
      <c r="Q20" s="151"/>
    </row>
    <row r="21" spans="1:17" ht="15.75" customHeight="1" x14ac:dyDescent="0.3">
      <c r="A21" s="356" t="s">
        <v>185</v>
      </c>
      <c r="B21" s="358" t="s">
        <v>187</v>
      </c>
      <c r="C21" s="358"/>
      <c r="D21" s="358"/>
      <c r="E21" s="358"/>
      <c r="F21" s="359"/>
      <c r="G21" s="1"/>
      <c r="H21" s="288" t="s">
        <v>148</v>
      </c>
      <c r="I21" s="385" t="s">
        <v>149</v>
      </c>
      <c r="J21" s="288" t="s">
        <v>106</v>
      </c>
      <c r="K21" s="385" t="s">
        <v>150</v>
      </c>
      <c r="L21" s="288" t="s">
        <v>151</v>
      </c>
      <c r="M21" s="385" t="s">
        <v>149</v>
      </c>
      <c r="N21" s="288" t="s">
        <v>105</v>
      </c>
      <c r="O21" s="386" t="s">
        <v>150</v>
      </c>
      <c r="P21" s="387" t="s">
        <v>2</v>
      </c>
      <c r="Q21" s="151"/>
    </row>
    <row r="22" spans="1:17" ht="13.8" x14ac:dyDescent="0.25">
      <c r="A22" s="357"/>
      <c r="B22" s="360"/>
      <c r="C22" s="360"/>
      <c r="D22" s="360"/>
      <c r="E22" s="360"/>
      <c r="F22" s="361"/>
      <c r="G22" s="1"/>
      <c r="H22" s="293"/>
      <c r="I22" s="385"/>
      <c r="J22" s="289"/>
      <c r="K22" s="385"/>
      <c r="L22" s="290"/>
      <c r="M22" s="385"/>
      <c r="N22" s="291"/>
      <c r="O22" s="386"/>
      <c r="P22" s="388"/>
      <c r="Q22" s="15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8"/>
      <c r="Q23" s="1"/>
    </row>
    <row r="24" spans="1:17" s="104" customFormat="1" ht="21" customHeight="1" x14ac:dyDescent="0.3">
      <c r="A24" s="181" t="s">
        <v>117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/>
      <c r="N24" s="194"/>
      <c r="O24" s="192"/>
      <c r="P24" s="205" t="s">
        <v>2</v>
      </c>
      <c r="Q24" s="91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3"/>
      <c r="P25" s="1"/>
      <c r="Q25" s="1"/>
    </row>
    <row r="26" spans="1:17" x14ac:dyDescent="0.25">
      <c r="A26" s="39" t="s">
        <v>188</v>
      </c>
    </row>
  </sheetData>
  <mergeCells count="39">
    <mergeCell ref="P21:P22"/>
    <mergeCell ref="A21:A22"/>
    <mergeCell ref="B21:F22"/>
    <mergeCell ref="I21:I22"/>
    <mergeCell ref="K21:K22"/>
    <mergeCell ref="M21:M22"/>
    <mergeCell ref="O21:O22"/>
    <mergeCell ref="O12:O13"/>
    <mergeCell ref="P12:P13"/>
    <mergeCell ref="P15:P16"/>
    <mergeCell ref="A18:A19"/>
    <mergeCell ref="B18:F19"/>
    <mergeCell ref="I18:I19"/>
    <mergeCell ref="K18:K19"/>
    <mergeCell ref="M18:M19"/>
    <mergeCell ref="O18:O19"/>
    <mergeCell ref="P18:P19"/>
    <mergeCell ref="A15:A16"/>
    <mergeCell ref="B15:F16"/>
    <mergeCell ref="I15:I16"/>
    <mergeCell ref="K15:K16"/>
    <mergeCell ref="M15:M16"/>
    <mergeCell ref="O15:O16"/>
    <mergeCell ref="A12:A13"/>
    <mergeCell ref="B12:F13"/>
    <mergeCell ref="I12:I13"/>
    <mergeCell ref="K12:K13"/>
    <mergeCell ref="M12:M13"/>
    <mergeCell ref="D3:P3"/>
    <mergeCell ref="D4:P4"/>
    <mergeCell ref="B7:C7"/>
    <mergeCell ref="H7:N7"/>
    <mergeCell ref="A9:A10"/>
    <mergeCell ref="B9:F10"/>
    <mergeCell ref="I9:I10"/>
    <mergeCell ref="K9:K10"/>
    <mergeCell ref="M9:M10"/>
    <mergeCell ref="O9:O10"/>
    <mergeCell ref="P9:P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2019-02-26T09:25:06Z</dcterms:modified>
</cp:coreProperties>
</file>